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Gibson\Desktop\"/>
    </mc:Choice>
  </mc:AlternateContent>
  <xr:revisionPtr revIDLastSave="0" documentId="13_ncr:1_{4E66C89F-5798-41AD-8DED-2D928202DA53}" xr6:coauthVersionLast="44" xr6:coauthVersionMax="44" xr10:uidLastSave="{00000000-0000-0000-0000-000000000000}"/>
  <bookViews>
    <workbookView xWindow="44880" yWindow="-120" windowWidth="29040" windowHeight="15840" tabRatio="815" xr2:uid="{00000000-000D-0000-FFFF-FFFF00000000}"/>
  </bookViews>
  <sheets>
    <sheet name="Summary" sheetId="1" r:id="rId1"/>
    <sheet name="Income" sheetId="10" r:id="rId2"/>
    <sheet name="CoS" sheetId="4" r:id="rId3"/>
    <sheet name="People" sheetId="3" r:id="rId4"/>
    <sheet name="Premises &amp; Admin" sheetId="5" r:id="rId5"/>
    <sheet name="IT" sheetId="7" r:id="rId6"/>
    <sheet name="Marketing, CPD, Professional" sheetId="8" r:id="rId7"/>
    <sheet name="Other Adjustments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E3" i="3"/>
  <c r="F3" i="3"/>
  <c r="G3" i="3"/>
  <c r="H3" i="3"/>
  <c r="I3" i="3"/>
  <c r="J3" i="3"/>
  <c r="K3" i="3"/>
  <c r="L3" i="3"/>
  <c r="M3" i="3"/>
  <c r="N3" i="3"/>
  <c r="C3" i="3"/>
  <c r="D4" i="1" l="1"/>
  <c r="E4" i="1"/>
  <c r="F4" i="1"/>
  <c r="G4" i="1"/>
  <c r="G3" i="1" s="1"/>
  <c r="H4" i="1"/>
  <c r="K4" i="1"/>
  <c r="K3" i="1" s="1"/>
  <c r="L4" i="1"/>
  <c r="M4" i="1"/>
  <c r="N4" i="1"/>
  <c r="N9" i="10"/>
  <c r="K3" i="10"/>
  <c r="N3" i="10"/>
  <c r="M3" i="10"/>
  <c r="L3" i="10"/>
  <c r="J3" i="10"/>
  <c r="J4" i="1" s="1"/>
  <c r="J3" i="1" s="1"/>
  <c r="I3" i="10"/>
  <c r="I4" i="1" s="1"/>
  <c r="I3" i="1" s="1"/>
  <c r="H3" i="10"/>
  <c r="G3" i="10"/>
  <c r="F3" i="10"/>
  <c r="E3" i="10"/>
  <c r="D3" i="10"/>
  <c r="C3" i="10"/>
  <c r="C4" i="1" s="1"/>
  <c r="C3" i="1" s="1"/>
  <c r="D2" i="10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D29" i="3"/>
  <c r="E29" i="3"/>
  <c r="F29" i="3"/>
  <c r="G29" i="3"/>
  <c r="H29" i="3"/>
  <c r="I29" i="3"/>
  <c r="J29" i="3"/>
  <c r="K29" i="3"/>
  <c r="L29" i="3"/>
  <c r="M29" i="3"/>
  <c r="N29" i="3"/>
  <c r="C29" i="3"/>
  <c r="E2" i="9"/>
  <c r="F2" i="9" s="1"/>
  <c r="G2" i="9" s="1"/>
  <c r="H2" i="9" s="1"/>
  <c r="I2" i="9" s="1"/>
  <c r="J2" i="9" s="1"/>
  <c r="K2" i="9" s="1"/>
  <c r="L2" i="9" s="1"/>
  <c r="M2" i="9" s="1"/>
  <c r="N2" i="9" s="1"/>
  <c r="D2" i="9"/>
  <c r="D2" i="5"/>
  <c r="E2" i="5" s="1"/>
  <c r="F2" i="5" s="1"/>
  <c r="G2" i="5" s="1"/>
  <c r="H2" i="5" s="1"/>
  <c r="I2" i="5" s="1"/>
  <c r="J2" i="5" s="1"/>
  <c r="K2" i="5" s="1"/>
  <c r="L2" i="5" s="1"/>
  <c r="M2" i="5" s="1"/>
  <c r="N2" i="5" s="1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D3" i="1"/>
  <c r="E3" i="1"/>
  <c r="F3" i="1"/>
  <c r="H3" i="1"/>
  <c r="L3" i="1"/>
  <c r="M3" i="1"/>
  <c r="N3" i="1"/>
  <c r="D2" i="4"/>
  <c r="E2" i="4" s="1"/>
  <c r="F2" i="4" s="1"/>
  <c r="G2" i="4" s="1"/>
  <c r="H2" i="4" s="1"/>
  <c r="I2" i="4" s="1"/>
  <c r="J2" i="4" s="1"/>
  <c r="K2" i="4" s="1"/>
  <c r="L2" i="4" s="1"/>
  <c r="M2" i="4" s="1"/>
  <c r="N2" i="4" s="1"/>
  <c r="D7" i="1" l="1"/>
  <c r="E7" i="1"/>
  <c r="F7" i="1"/>
  <c r="G7" i="1"/>
  <c r="H7" i="1"/>
  <c r="I7" i="1"/>
  <c r="J7" i="1"/>
  <c r="K7" i="1"/>
  <c r="L7" i="1"/>
  <c r="M7" i="1"/>
  <c r="N7" i="1"/>
  <c r="D9" i="1"/>
  <c r="E9" i="1"/>
  <c r="F9" i="1"/>
  <c r="G9" i="1"/>
  <c r="H9" i="1"/>
  <c r="I9" i="1"/>
  <c r="J9" i="1"/>
  <c r="K9" i="1"/>
  <c r="L9" i="1"/>
  <c r="M9" i="1"/>
  <c r="N9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D3" i="9"/>
  <c r="E3" i="9"/>
  <c r="F3" i="9"/>
  <c r="G3" i="9"/>
  <c r="H3" i="9"/>
  <c r="I3" i="9"/>
  <c r="J3" i="9"/>
  <c r="K3" i="9"/>
  <c r="L3" i="9"/>
  <c r="M3" i="9"/>
  <c r="N3" i="9"/>
  <c r="C12" i="1"/>
  <c r="C11" i="1"/>
  <c r="C10" i="1"/>
  <c r="C9" i="1"/>
  <c r="C7" i="1"/>
  <c r="D3" i="5"/>
  <c r="E3" i="5"/>
  <c r="F3" i="5"/>
  <c r="G3" i="5"/>
  <c r="H3" i="5"/>
  <c r="I3" i="5"/>
  <c r="J3" i="5"/>
  <c r="K3" i="5"/>
  <c r="L3" i="5"/>
  <c r="M3" i="5"/>
  <c r="N3" i="5"/>
  <c r="C3" i="5"/>
  <c r="K14" i="3" l="1"/>
  <c r="L14" i="3" s="1"/>
  <c r="M14" i="3" s="1"/>
  <c r="N14" i="3" s="1"/>
  <c r="K15" i="3"/>
  <c r="L15" i="3" s="1"/>
  <c r="M15" i="3" s="1"/>
  <c r="N15" i="3" s="1"/>
  <c r="K16" i="3"/>
  <c r="L16" i="3" s="1"/>
  <c r="M16" i="3" s="1"/>
  <c r="N16" i="3" s="1"/>
  <c r="K18" i="3"/>
  <c r="L18" i="3" s="1"/>
  <c r="M18" i="3" s="1"/>
  <c r="N18" i="3" s="1"/>
  <c r="I24" i="3"/>
  <c r="J24" i="3" s="1"/>
  <c r="K24" i="3" s="1"/>
  <c r="L24" i="3" s="1"/>
  <c r="M24" i="3" s="1"/>
  <c r="N24" i="3" s="1"/>
  <c r="H27" i="3"/>
  <c r="I27" i="3" s="1"/>
  <c r="J27" i="3" s="1"/>
  <c r="K27" i="3" s="1"/>
  <c r="L27" i="3" s="1"/>
  <c r="M27" i="3" s="1"/>
  <c r="N27" i="3" s="1"/>
  <c r="H26" i="3"/>
  <c r="I26" i="3" s="1"/>
  <c r="J26" i="3" s="1"/>
  <c r="K26" i="3" s="1"/>
  <c r="L26" i="3" s="1"/>
  <c r="M26" i="3" s="1"/>
  <c r="N26" i="3" s="1"/>
  <c r="H25" i="3"/>
  <c r="I25" i="3" s="1"/>
  <c r="J25" i="3" s="1"/>
  <c r="K25" i="3" s="1"/>
  <c r="L25" i="3" s="1"/>
  <c r="M25" i="3" s="1"/>
  <c r="N25" i="3" s="1"/>
  <c r="H24" i="3"/>
  <c r="H21" i="3"/>
  <c r="I21" i="3" s="1"/>
  <c r="J21" i="3" s="1"/>
  <c r="K21" i="3" s="1"/>
  <c r="L21" i="3" s="1"/>
  <c r="M21" i="3" s="1"/>
  <c r="N21" i="3" s="1"/>
  <c r="H20" i="3"/>
  <c r="I20" i="3" s="1"/>
  <c r="J20" i="3" s="1"/>
  <c r="K20" i="3" s="1"/>
  <c r="L20" i="3" s="1"/>
  <c r="M20" i="3" s="1"/>
  <c r="N20" i="3" s="1"/>
  <c r="H12" i="3"/>
  <c r="I12" i="3" s="1"/>
  <c r="J12" i="3" s="1"/>
  <c r="K12" i="3" s="1"/>
  <c r="L12" i="3" s="1"/>
  <c r="M12" i="3" s="1"/>
  <c r="N12" i="3" s="1"/>
  <c r="H11" i="3"/>
  <c r="I11" i="3" s="1"/>
  <c r="J11" i="3" s="1"/>
  <c r="K11" i="3" s="1"/>
  <c r="L11" i="3" s="1"/>
  <c r="M11" i="3" s="1"/>
  <c r="N11" i="3" s="1"/>
  <c r="G8" i="3"/>
  <c r="H8" i="3" s="1"/>
  <c r="I8" i="3" s="1"/>
  <c r="J8" i="3" s="1"/>
  <c r="K8" i="3" s="1"/>
  <c r="L8" i="3" s="1"/>
  <c r="M8" i="3" s="1"/>
  <c r="N8" i="3" s="1"/>
  <c r="G9" i="3"/>
  <c r="H9" i="3" s="1"/>
  <c r="I9" i="3" s="1"/>
  <c r="J9" i="3" s="1"/>
  <c r="K9" i="3" s="1"/>
  <c r="L9" i="3" s="1"/>
  <c r="M9" i="3" s="1"/>
  <c r="N9" i="3" s="1"/>
  <c r="G11" i="3"/>
  <c r="G12" i="3"/>
  <c r="G13" i="3"/>
  <c r="H13" i="3" s="1"/>
  <c r="I13" i="3" s="1"/>
  <c r="J13" i="3" s="1"/>
  <c r="K13" i="3" s="1"/>
  <c r="L13" i="3" s="1"/>
  <c r="M13" i="3" s="1"/>
  <c r="N13" i="3" s="1"/>
  <c r="G14" i="3"/>
  <c r="H14" i="3" s="1"/>
  <c r="G15" i="3"/>
  <c r="H15" i="3" s="1"/>
  <c r="G16" i="3"/>
  <c r="H16" i="3" s="1"/>
  <c r="G17" i="3"/>
  <c r="H17" i="3" s="1"/>
  <c r="K17" i="3" s="1"/>
  <c r="L17" i="3" s="1"/>
  <c r="M17" i="3" s="1"/>
  <c r="N17" i="3" s="1"/>
  <c r="G18" i="3"/>
  <c r="H18" i="3" s="1"/>
  <c r="G19" i="3"/>
  <c r="H19" i="3" s="1"/>
  <c r="K19" i="3" s="1"/>
  <c r="L19" i="3" s="1"/>
  <c r="M19" i="3" s="1"/>
  <c r="N19" i="3" s="1"/>
  <c r="G20" i="3"/>
  <c r="G21" i="3"/>
  <c r="G22" i="3"/>
  <c r="H22" i="3" s="1"/>
  <c r="I22" i="3" s="1"/>
  <c r="J22" i="3" s="1"/>
  <c r="K22" i="3" s="1"/>
  <c r="L22" i="3" s="1"/>
  <c r="M22" i="3" s="1"/>
  <c r="N22" i="3" s="1"/>
  <c r="G23" i="3"/>
  <c r="H23" i="3" s="1"/>
  <c r="I23" i="3" s="1"/>
  <c r="J23" i="3" s="1"/>
  <c r="K23" i="3" s="1"/>
  <c r="L23" i="3" s="1"/>
  <c r="M23" i="3" s="1"/>
  <c r="N23" i="3" s="1"/>
  <c r="G5" i="3"/>
  <c r="D2" i="8"/>
  <c r="E2" i="8" s="1"/>
  <c r="F2" i="8" s="1"/>
  <c r="G2" i="8" s="1"/>
  <c r="H2" i="8" s="1"/>
  <c r="I2" i="8" s="1"/>
  <c r="J2" i="8" s="1"/>
  <c r="K2" i="8" s="1"/>
  <c r="L2" i="8" s="1"/>
  <c r="M2" i="8" s="1"/>
  <c r="N2" i="8" s="1"/>
  <c r="D2" i="7"/>
  <c r="E2" i="7" s="1"/>
  <c r="F2" i="7" s="1"/>
  <c r="G2" i="7" s="1"/>
  <c r="H2" i="7" s="1"/>
  <c r="I2" i="7" s="1"/>
  <c r="J2" i="7" s="1"/>
  <c r="K2" i="7" s="1"/>
  <c r="L2" i="7" s="1"/>
  <c r="M2" i="7" s="1"/>
  <c r="N2" i="7" s="1"/>
  <c r="D2" i="1"/>
  <c r="E2" i="1" l="1"/>
  <c r="F2" i="1" s="1"/>
  <c r="N10" i="7"/>
  <c r="K28" i="3"/>
  <c r="G2" i="1" l="1"/>
  <c r="H34" i="3"/>
  <c r="H5" i="3"/>
  <c r="I5" i="3" s="1"/>
  <c r="J5" i="3" s="1"/>
  <c r="K5" i="3" s="1"/>
  <c r="L5" i="3" s="1"/>
  <c r="M5" i="3" s="1"/>
  <c r="N5" i="3" s="1"/>
  <c r="H2" i="1" l="1"/>
  <c r="G3" i="4"/>
  <c r="J9" i="4"/>
  <c r="K9" i="4" s="1"/>
  <c r="F10" i="3"/>
  <c r="G10" i="3" s="1"/>
  <c r="H10" i="3" s="1"/>
  <c r="I10" i="3" s="1"/>
  <c r="J10" i="3" s="1"/>
  <c r="K10" i="3" s="1"/>
  <c r="L10" i="3" s="1"/>
  <c r="M10" i="3" s="1"/>
  <c r="N10" i="3" s="1"/>
  <c r="F7" i="3"/>
  <c r="G7" i="3" s="1"/>
  <c r="H7" i="3" s="1"/>
  <c r="I7" i="3" s="1"/>
  <c r="J7" i="3" s="1"/>
  <c r="K7" i="3" s="1"/>
  <c r="L7" i="3" s="1"/>
  <c r="M7" i="3" s="1"/>
  <c r="N7" i="3" s="1"/>
  <c r="F6" i="3"/>
  <c r="G6" i="3" s="1"/>
  <c r="H6" i="3" s="1"/>
  <c r="I6" i="3" s="1"/>
  <c r="J6" i="3" s="1"/>
  <c r="K6" i="3" s="1"/>
  <c r="L6" i="3" s="1"/>
  <c r="M6" i="3" s="1"/>
  <c r="N6" i="3" s="1"/>
  <c r="D5" i="8"/>
  <c r="D3" i="8" s="1"/>
  <c r="C5" i="8"/>
  <c r="C3" i="8" s="1"/>
  <c r="E21" i="5"/>
  <c r="I21" i="5"/>
  <c r="N3" i="8"/>
  <c r="M3" i="8"/>
  <c r="L3" i="8"/>
  <c r="K3" i="8"/>
  <c r="J3" i="8"/>
  <c r="I3" i="8"/>
  <c r="H3" i="8"/>
  <c r="G3" i="8"/>
  <c r="F3" i="8"/>
  <c r="E3" i="8"/>
  <c r="C3" i="7"/>
  <c r="D3" i="7"/>
  <c r="E3" i="4"/>
  <c r="D3" i="4"/>
  <c r="C3" i="4"/>
  <c r="D8" i="1"/>
  <c r="D6" i="1" s="1"/>
  <c r="D21" i="1" s="1"/>
  <c r="E8" i="1"/>
  <c r="C8" i="1"/>
  <c r="C6" i="1" s="1"/>
  <c r="C3" i="9"/>
  <c r="F3" i="4"/>
  <c r="E3" i="7"/>
  <c r="H3" i="4"/>
  <c r="F3" i="7"/>
  <c r="G3" i="7"/>
  <c r="H3" i="7"/>
  <c r="I3" i="7"/>
  <c r="C21" i="1" l="1"/>
  <c r="C23" i="1" s="1"/>
  <c r="D23" i="1" s="1"/>
  <c r="F8" i="1"/>
  <c r="F6" i="1" s="1"/>
  <c r="F21" i="1" s="1"/>
  <c r="E6" i="1"/>
  <c r="E21" i="1" s="1"/>
  <c r="I2" i="1"/>
  <c r="J2" i="1" s="1"/>
  <c r="H8" i="1"/>
  <c r="H6" i="1" s="1"/>
  <c r="H21" i="1" s="1"/>
  <c r="K24" i="7"/>
  <c r="K3" i="7" s="1"/>
  <c r="J3" i="7"/>
  <c r="G8" i="1"/>
  <c r="G6" i="1" s="1"/>
  <c r="G21" i="1" s="1"/>
  <c r="I3" i="4"/>
  <c r="I8" i="1"/>
  <c r="I6" i="1" s="1"/>
  <c r="I21" i="1" s="1"/>
  <c r="E23" i="1" l="1"/>
  <c r="F23" i="1" s="1"/>
  <c r="G23" i="1" s="1"/>
  <c r="H23" i="1" s="1"/>
  <c r="K2" i="1"/>
  <c r="L3" i="7"/>
  <c r="K21" i="5"/>
  <c r="J3" i="4"/>
  <c r="N9" i="4"/>
  <c r="N8" i="1"/>
  <c r="N6" i="1" s="1"/>
  <c r="N21" i="1" s="1"/>
  <c r="J8" i="1"/>
  <c r="J6" i="1" s="1"/>
  <c r="J21" i="1" s="1"/>
  <c r="I23" i="1" l="1"/>
  <c r="J23" i="1" s="1"/>
  <c r="L2" i="1"/>
  <c r="M3" i="7"/>
  <c r="K3" i="4"/>
  <c r="K8" i="1"/>
  <c r="K6" i="1" s="1"/>
  <c r="K21" i="1" s="1"/>
  <c r="K23" i="1" l="1"/>
  <c r="M2" i="1"/>
  <c r="N3" i="7"/>
  <c r="L3" i="4"/>
  <c r="L8" i="1"/>
  <c r="L6" i="1" s="1"/>
  <c r="L21" i="1" s="1"/>
  <c r="L23" i="1" l="1"/>
  <c r="N2" i="1"/>
  <c r="M8" i="1"/>
  <c r="M6" i="1" s="1"/>
  <c r="M21" i="1" s="1"/>
  <c r="M3" i="4"/>
  <c r="M23" i="1" l="1"/>
  <c r="N23" i="1" s="1"/>
  <c r="N3" i="4"/>
</calcChain>
</file>

<file path=xl/sharedStrings.xml><?xml version="1.0" encoding="utf-8"?>
<sst xmlns="http://schemas.openxmlformats.org/spreadsheetml/2006/main" count="131" uniqueCount="112">
  <si>
    <t>Employers NI</t>
  </si>
  <si>
    <t>PAYE</t>
  </si>
  <si>
    <t>Premises &amp; Admin</t>
  </si>
  <si>
    <t>Costs</t>
  </si>
  <si>
    <t>Rates</t>
  </si>
  <si>
    <t>Rent</t>
  </si>
  <si>
    <t>Water rates</t>
  </si>
  <si>
    <t>Utilities</t>
  </si>
  <si>
    <t>Repairs &amp; Renewals</t>
  </si>
  <si>
    <t>Other Admin costs</t>
  </si>
  <si>
    <t>Stationery</t>
  </si>
  <si>
    <t>Postage</t>
  </si>
  <si>
    <t>Telephone</t>
  </si>
  <si>
    <t>Photocopier</t>
  </si>
  <si>
    <t>Recruitment Costs</t>
  </si>
  <si>
    <t>Dividends</t>
  </si>
  <si>
    <t>Loan &amp; Repayment</t>
  </si>
  <si>
    <t>Marketing</t>
  </si>
  <si>
    <t>Sponsorship</t>
  </si>
  <si>
    <t>CPD and Education</t>
  </si>
  <si>
    <t>Entertainment - staff</t>
  </si>
  <si>
    <t>Entertainment - clients</t>
  </si>
  <si>
    <t>Marketing and CPD</t>
  </si>
  <si>
    <t>Insurances</t>
  </si>
  <si>
    <t>Corporation Tax</t>
  </si>
  <si>
    <t>VAT Adjustments</t>
  </si>
  <si>
    <t>VAT Payments</t>
  </si>
  <si>
    <t>Finance Charges - Bank</t>
  </si>
  <si>
    <t>Finance Charges - DD</t>
  </si>
  <si>
    <t>Website</t>
  </si>
  <si>
    <t>Hardware</t>
  </si>
  <si>
    <t>Website &amp; brand development</t>
  </si>
  <si>
    <t>CoS</t>
  </si>
  <si>
    <t>Other Adjustments</t>
  </si>
  <si>
    <t>Cash at Bank</t>
  </si>
  <si>
    <t>Telephone (mobile)</t>
  </si>
  <si>
    <t>Cleaning</t>
  </si>
  <si>
    <t>Other</t>
  </si>
  <si>
    <t>Charitable donations</t>
  </si>
  <si>
    <t>Week</t>
  </si>
  <si>
    <t>People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</si>
  <si>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</si>
  <si>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</si>
  <si>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</si>
  <si>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</si>
  <si>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</si>
  <si>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</si>
  <si>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</si>
  <si>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</si>
  <si>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</si>
  <si>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</si>
  <si>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</si>
  <si>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</si>
  <si>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</si>
  <si>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</si>
  <si>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</si>
  <si>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</si>
  <si>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</si>
  <si>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</si>
  <si>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</si>
  <si>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</si>
  <si>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</si>
  <si>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</si>
  <si>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</si>
  <si>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</si>
  <si>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Start</t>
  </si>
  <si>
    <t>Supplier/Cost A</t>
  </si>
  <si>
    <t>Supplier/Cost B</t>
  </si>
  <si>
    <t>Premises</t>
  </si>
  <si>
    <t xml:space="preserve">Travel &amp; Mileage </t>
  </si>
  <si>
    <t>SAAS 1</t>
  </si>
  <si>
    <t>SAAS 2</t>
  </si>
  <si>
    <t>SAAS 3</t>
  </si>
  <si>
    <t>SAAS 4</t>
  </si>
  <si>
    <t>SAAS 5</t>
  </si>
  <si>
    <t>SAAS 6</t>
  </si>
  <si>
    <t>SAAS 7</t>
  </si>
  <si>
    <t>SAAS 8</t>
  </si>
  <si>
    <t>SAAS 9</t>
  </si>
  <si>
    <t>SAAS 10</t>
  </si>
  <si>
    <t>SAAS 11</t>
  </si>
  <si>
    <t>SAAS 12</t>
  </si>
  <si>
    <t>SAAS 13</t>
  </si>
  <si>
    <t>SAAS 14</t>
  </si>
  <si>
    <t>SAAS 15</t>
  </si>
  <si>
    <t>SAAS 16</t>
  </si>
  <si>
    <t>SAAS 17</t>
  </si>
  <si>
    <t>Hosting</t>
  </si>
  <si>
    <t>Networking subscriptions</t>
  </si>
  <si>
    <t>Professional Education</t>
  </si>
  <si>
    <t>Other courses</t>
  </si>
  <si>
    <t>Books and materials</t>
  </si>
  <si>
    <t>Redundancy/Layoff costs</t>
  </si>
  <si>
    <t>Gross Sales Receipts</t>
  </si>
  <si>
    <t>Tom</t>
  </si>
  <si>
    <t>Dick</t>
  </si>
  <si>
    <t>Harry</t>
  </si>
  <si>
    <t>Jemima</t>
  </si>
  <si>
    <t>Boris</t>
  </si>
  <si>
    <t>Jeremy</t>
  </si>
  <si>
    <t>Movement</t>
  </si>
  <si>
    <t>Income</t>
  </si>
  <si>
    <t>Cashflow summary</t>
  </si>
  <si>
    <t>IT</t>
  </si>
  <si>
    <t>Cost of Sales total</t>
  </si>
  <si>
    <t>People total</t>
  </si>
  <si>
    <t>Total premises and Admin</t>
  </si>
  <si>
    <t>IT total</t>
  </si>
  <si>
    <t>Automatic feed cells</t>
  </si>
  <si>
    <t>Pensions</t>
  </si>
  <si>
    <t>Total salary</t>
  </si>
  <si>
    <t>Income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</si>
</sst>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7" fontId="0" fillId="0" borderId="0" xfId="0" applyNumberFormat="1"/>
    <xf numFmtId="164" fontId="0" fillId="0" borderId="0" xfId="0" applyNumberFormat="1"/>
    <xf numFmtId="17" fontId="2" fillId="0" borderId="0" xfId="0" applyNumberFormat="1" applyFont="1"/>
    <xf numFmtId="164" fontId="4" fillId="0" borderId="0" xfId="8" applyNumberFormat="1" applyFont="1" applyFill="1"/>
    <xf numFmtId="0" fontId="2" fillId="0" borderId="0" xfId="0" applyFont="1"/>
    <xf numFmtId="164" fontId="4" fillId="0" borderId="0" xfId="8" applyNumberFormat="1" applyFont="1"/>
    <xf numFmtId="164" fontId="5" fillId="0" borderId="0" xfId="8" applyNumberFormat="1" applyFont="1"/>
    <xf numFmtId="164" fontId="4" fillId="0" borderId="0" xfId="8" applyNumberFormat="1" applyFont="1"/>
    <xf numFmtId="164" fontId="4" fillId="0" borderId="0" xfId="8" applyNumberFormat="1"/>
    <xf numFmtId="164" fontId="4" fillId="0" borderId="0" xfId="8" applyNumberFormat="1" applyFill="1"/>
    <xf numFmtId="164" fontId="3" fillId="0" borderId="0" xfId="3" applyNumberFormat="1"/>
    <xf numFmtId="17" fontId="0" fillId="0" borderId="0" xfId="0" applyNumberFormat="1" applyFont="1"/>
    <xf numFmtId="0" fontId="0" fillId="0" borderId="0" xfId="0" applyFont="1"/>
    <xf numFmtId="164" fontId="3" fillId="0" borderId="0" xfId="8" applyNumberFormat="1" applyFont="1"/>
    <xf numFmtId="164" fontId="3" fillId="0" borderId="0" xfId="8" applyNumberFormat="1" applyFont="1" applyFill="1"/>
    <xf numFmtId="164" fontId="5" fillId="0" borderId="0" xfId="8" applyNumberFormat="1" applyFont="1" applyFill="1"/>
    <xf numFmtId="44" fontId="0" fillId="0" borderId="0" xfId="0" applyNumberFormat="1"/>
    <xf numFmtId="164" fontId="0" fillId="0" borderId="0" xfId="1" applyNumberFormat="1" applyFont="1" applyBorder="1"/>
    <xf numFmtId="164" fontId="1" fillId="0" borderId="0" xfId="1" applyNumberFormat="1" applyFont="1" applyBorder="1"/>
    <xf numFmtId="44" fontId="1" fillId="0" borderId="0" xfId="1" applyNumberFormat="1" applyFont="1" applyBorder="1"/>
    <xf numFmtId="0" fontId="0" fillId="0" borderId="0" xfId="0" applyBorder="1"/>
    <xf numFmtId="164" fontId="13" fillId="0" borderId="0" xfId="8" applyNumberFormat="1" applyFont="1"/>
    <xf numFmtId="164" fontId="14" fillId="0" borderId="0" xfId="8" applyNumberFormat="1" applyFont="1"/>
    <xf numFmtId="164" fontId="3" fillId="0" borderId="0" xfId="3" applyNumberFormat="1" applyFont="1"/>
    <xf numFmtId="0" fontId="2" fillId="0" borderId="0" xfId="0" applyFont="1" applyBorder="1"/>
    <xf numFmtId="0" fontId="16" fillId="2" borderId="0" xfId="0" applyFont="1" applyFill="1" applyBorder="1"/>
    <xf numFmtId="0" fontId="16" fillId="2" borderId="0" xfId="25" applyNumberFormat="1" applyFont="1" applyFill="1" applyBorder="1"/>
    <xf numFmtId="17" fontId="0" fillId="0" borderId="0" xfId="0" applyNumberFormat="1" applyBorder="1"/>
    <xf numFmtId="0" fontId="16" fillId="0" borderId="0" xfId="0" applyFont="1" applyFill="1" applyBorder="1"/>
    <xf numFmtId="165" fontId="8" fillId="0" borderId="0" xfId="2" applyNumberFormat="1" applyFont="1" applyFill="1" applyBorder="1"/>
    <xf numFmtId="165" fontId="4" fillId="0" borderId="0" xfId="2" applyNumberFormat="1" applyFont="1" applyFill="1" applyBorder="1"/>
    <xf numFmtId="0" fontId="0" fillId="0" borderId="0" xfId="0" applyFill="1" applyBorder="1"/>
    <xf numFmtId="0" fontId="0" fillId="3" borderId="0" xfId="0" applyFill="1" applyBorder="1"/>
    <xf numFmtId="164" fontId="1" fillId="3" borderId="0" xfId="1" applyNumberFormat="1" applyFont="1" applyFill="1" applyBorder="1"/>
    <xf numFmtId="164" fontId="6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11" fillId="0" borderId="0" xfId="0" applyFont="1" applyBorder="1"/>
    <xf numFmtId="164" fontId="9" fillId="4" borderId="0" xfId="1" applyNumberFormat="1" applyFont="1" applyFill="1" applyBorder="1"/>
    <xf numFmtId="164" fontId="9" fillId="0" borderId="0" xfId="1" applyNumberFormat="1" applyFont="1" applyBorder="1"/>
    <xf numFmtId="0" fontId="9" fillId="0" borderId="0" xfId="0" applyFont="1" applyBorder="1"/>
    <xf numFmtId="164" fontId="10" fillId="0" borderId="0" xfId="1" applyNumberFormat="1" applyFont="1" applyBorder="1"/>
    <xf numFmtId="164" fontId="12" fillId="0" borderId="0" xfId="1" applyNumberFormat="1" applyFont="1" applyBorder="1"/>
    <xf numFmtId="17" fontId="0" fillId="0" borderId="0" xfId="0" applyNumberFormat="1" applyFont="1" applyBorder="1"/>
    <xf numFmtId="164" fontId="7" fillId="0" borderId="0" xfId="1" applyNumberFormat="1" applyFont="1" applyBorder="1" applyAlignment="1">
      <alignment horizontal="center"/>
    </xf>
    <xf numFmtId="164" fontId="1" fillId="0" borderId="0" xfId="1" quotePrefix="1" applyNumberFormat="1" applyFont="1" applyBorder="1"/>
    <xf numFmtId="164" fontId="0" fillId="0" borderId="0" xfId="1" quotePrefix="1" applyNumberFormat="1" applyFont="1" applyBorder="1"/>
    <xf numFmtId="164" fontId="0" fillId="0" borderId="0" xfId="0" applyNumberForma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0" fillId="0" borderId="0" xfId="0" applyFont="1" applyBorder="1"/>
    <xf numFmtId="164" fontId="3" fillId="0" borderId="0" xfId="8" applyNumberFormat="1" applyFont="1" applyBorder="1"/>
    <xf numFmtId="164" fontId="5" fillId="0" borderId="0" xfId="8" applyNumberFormat="1" applyFont="1" applyBorder="1"/>
    <xf numFmtId="164" fontId="4" fillId="0" borderId="0" xfId="8" applyNumberFormat="1" applyBorder="1"/>
    <xf numFmtId="164" fontId="4" fillId="0" borderId="0" xfId="8" applyNumberFormat="1" applyFont="1" applyBorder="1"/>
    <xf numFmtId="164" fontId="17" fillId="0" borderId="0" xfId="8" applyNumberFormat="1" applyFont="1"/>
    <xf numFmtId="164" fontId="2" fillId="3" borderId="0" xfId="25" applyNumberFormat="1" applyFont="1" applyFill="1" applyBorder="1"/>
    <xf numFmtId="0" fontId="0" fillId="5" borderId="0" xfId="0" applyFill="1" applyBorder="1"/>
    <xf numFmtId="164" fontId="2" fillId="3" borderId="0" xfId="1" applyNumberFormat="1" applyFont="1" applyFill="1" applyBorder="1"/>
  </cellXfs>
  <cellStyles count="26">
    <cellStyle name="Comma" xfId="25" builtinId="3"/>
    <cellStyle name="Currency" xfId="1" builtinId="4"/>
    <cellStyle name="Currency 2" xfId="5" xr:uid="{00000000-0005-0000-0000-000001000000}"/>
    <cellStyle name="Currency 2 2" xfId="13" xr:uid="{00000000-0005-0000-0000-000002000000}"/>
    <cellStyle name="Currency 3" xfId="6" xr:uid="{00000000-0005-0000-0000-000003000000}"/>
    <cellStyle name="Currency 3 2" xfId="15" xr:uid="{00000000-0005-0000-0000-000004000000}"/>
    <cellStyle name="Currency 3 3" xfId="14" xr:uid="{00000000-0005-0000-0000-000005000000}"/>
    <cellStyle name="Currency 4" xfId="7" xr:uid="{00000000-0005-0000-0000-000006000000}"/>
    <cellStyle name="Currency 4 2" xfId="16" xr:uid="{00000000-0005-0000-0000-000007000000}"/>
    <cellStyle name="Currency 5" xfId="17" xr:uid="{00000000-0005-0000-0000-000008000000}"/>
    <cellStyle name="Currency 6" xfId="12" xr:uid="{00000000-0005-0000-0000-000009000000}"/>
    <cellStyle name="Currency 7" xfId="4" xr:uid="{00000000-0005-0000-0000-00000A000000}"/>
    <cellStyle name="Normal" xfId="0" builtinId="0"/>
    <cellStyle name="Normal 2" xfId="8" xr:uid="{00000000-0005-0000-0000-00000C000000}"/>
    <cellStyle name="Normal 2 2" xfId="18" xr:uid="{00000000-0005-0000-0000-00000D000000}"/>
    <cellStyle name="Normal 3" xfId="19" xr:uid="{00000000-0005-0000-0000-00000E000000}"/>
    <cellStyle name="Normal 4" xfId="20" xr:uid="{00000000-0005-0000-0000-00000F000000}"/>
    <cellStyle name="Normal 5" xfId="3" xr:uid="{00000000-0005-0000-0000-000010000000}"/>
    <cellStyle name="Normal 6" xfId="24" xr:uid="{00000000-0005-0000-0000-000011000000}"/>
    <cellStyle name="Percent" xfId="2" builtinId="5"/>
    <cellStyle name="Percent 2" xfId="10" xr:uid="{00000000-0005-0000-0000-000013000000}"/>
    <cellStyle name="Percent 2 2" xfId="21" xr:uid="{00000000-0005-0000-0000-000014000000}"/>
    <cellStyle name="Percent 3" xfId="11" xr:uid="{00000000-0005-0000-0000-000015000000}"/>
    <cellStyle name="Percent 3 2" xfId="23" xr:uid="{00000000-0005-0000-0000-000016000000}"/>
    <cellStyle name="Percent 3 3" xfId="22" xr:uid="{00000000-0005-0000-0000-000017000000}"/>
    <cellStyle name="Percent 4" xfId="9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506610</xdr:colOff>
      <xdr:row>24</xdr:row>
      <xdr:rowOff>35276</xdr:rowOff>
    </xdr:from>
    <xdr:to>
      <xdr:col>13</xdr:col>
      <xdr:colOff>780730</xdr:colOff>
      <xdr:row>27</xdr:row>
      <xdr:rowOff>17251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B8DFFE-4EFD-458C-AA1D-E6804BBFA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5443" y="4466165"/>
          <a:ext cx="1130136" cy="527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1"/>
  <sheetViews>
    <sheetView showGridLines="0" showRowColHeaders="0" tabSelected="1" showRuler="0" view="pageLayout" zoomScale="90" zoomScaleNormal="90" zoomScalePageLayoutView="90" workbookViewId="0">
      <selection activeCell="C20" sqref="C20"/>
    </sheetView>
  </sheetViews>
  <sheetFormatPr defaultColWidth="8.73046875" defaultRowHeight="14.25" x14ac:dyDescent="0.45"/>
  <cols>
    <col min="1" max="1" width="19.73046875" style="21" bestFit="1" customWidth="1"/>
    <col min="2" max="2" width="9.796875" style="21" bestFit="1" customWidth="1"/>
    <col min="3" max="3" width="12.73046875" style="25" bestFit="1" customWidth="1"/>
    <col min="4" max="4" width="10.73046875" style="25" bestFit="1" customWidth="1"/>
    <col min="5" max="5" width="11" style="21" bestFit="1" customWidth="1"/>
    <col min="6" max="7" width="10.73046875" style="21" bestFit="1" customWidth="1"/>
    <col min="8" max="8" width="11" style="21" bestFit="1" customWidth="1"/>
    <col min="9" max="9" width="10.73046875" style="21" bestFit="1" customWidth="1"/>
    <col min="10" max="11" width="11" style="21" bestFit="1" customWidth="1"/>
    <col min="12" max="13" width="12.06640625" style="21" bestFit="1" customWidth="1"/>
    <col min="14" max="14" width="12.73046875" style="21" customWidth="1"/>
    <col min="15" max="15" width="4" style="21" customWidth="1"/>
    <col min="16" max="16" width="10.33203125" style="21" bestFit="1" customWidth="1"/>
    <col min="17" max="17" width="6.265625" style="21" bestFit="1" customWidth="1"/>
    <col min="18" max="19" width="13.33203125" style="21" bestFit="1" customWidth="1"/>
    <col min="20" max="20" width="12.06640625" style="21" bestFit="1" customWidth="1"/>
    <col min="21" max="28" width="12.265625" style="21" bestFit="1" customWidth="1"/>
    <col min="29" max="29" width="14" style="21" bestFit="1" customWidth="1"/>
    <col min="30" max="30" width="4.73046875" style="21" customWidth="1"/>
    <col min="31" max="31" width="12.06640625" style="21" bestFit="1" customWidth="1"/>
    <col min="32" max="32" width="8.73046875" style="21"/>
    <col min="33" max="43" width="12.265625" style="21" bestFit="1" customWidth="1"/>
    <col min="44" max="44" width="14" style="21" bestFit="1" customWidth="1"/>
    <col min="45" max="45" width="3.06640625" style="21" customWidth="1"/>
    <col min="46" max="46" width="12.06640625" style="21" bestFit="1" customWidth="1"/>
    <col min="47" max="16384" width="8.73046875" style="21"/>
  </cols>
  <sheetData>
    <row r="1" spans="1:47" x14ac:dyDescent="0.45">
      <c r="A1" s="25" t="s">
        <v>102</v>
      </c>
    </row>
    <row r="2" spans="1:47" x14ac:dyDescent="0.45">
      <c r="B2" s="26" t="s">
        <v>39</v>
      </c>
      <c r="C2" s="27">
        <v>1</v>
      </c>
      <c r="D2" s="27">
        <f>C2+1</f>
        <v>2</v>
      </c>
      <c r="E2" s="27">
        <f t="shared" ref="E2:N2" si="0">D2+1</f>
        <v>3</v>
      </c>
      <c r="F2" s="27">
        <f t="shared" si="0"/>
        <v>4</v>
      </c>
      <c r="G2" s="27">
        <f t="shared" si="0"/>
        <v>5</v>
      </c>
      <c r="H2" s="27">
        <f t="shared" si="0"/>
        <v>6</v>
      </c>
      <c r="I2" s="27">
        <f t="shared" si="0"/>
        <v>7</v>
      </c>
      <c r="J2" s="27">
        <f t="shared" si="0"/>
        <v>8</v>
      </c>
      <c r="K2" s="27">
        <f t="shared" si="0"/>
        <v>9</v>
      </c>
      <c r="L2" s="27">
        <f t="shared" si="0"/>
        <v>10</v>
      </c>
      <c r="M2" s="27">
        <f t="shared" si="0"/>
        <v>11</v>
      </c>
      <c r="N2" s="27">
        <f t="shared" si="0"/>
        <v>12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7" x14ac:dyDescent="0.45">
      <c r="A3" s="25" t="s">
        <v>101</v>
      </c>
      <c r="B3" s="29"/>
      <c r="C3" s="56">
        <f>C4</f>
        <v>269654</v>
      </c>
      <c r="D3" s="56">
        <f t="shared" ref="D3:N3" si="1">D4</f>
        <v>2372</v>
      </c>
      <c r="E3" s="56">
        <f t="shared" si="1"/>
        <v>1500</v>
      </c>
      <c r="F3" s="56">
        <f t="shared" si="1"/>
        <v>1629</v>
      </c>
      <c r="G3" s="56">
        <f t="shared" si="1"/>
        <v>773</v>
      </c>
      <c r="H3" s="56">
        <f t="shared" si="1"/>
        <v>60975.5</v>
      </c>
      <c r="I3" s="56">
        <f t="shared" si="1"/>
        <v>87205</v>
      </c>
      <c r="J3" s="56">
        <f t="shared" si="1"/>
        <v>45401</v>
      </c>
      <c r="K3" s="56">
        <f t="shared" si="1"/>
        <v>90635</v>
      </c>
      <c r="L3" s="56">
        <f t="shared" si="1"/>
        <v>1448</v>
      </c>
      <c r="M3" s="56">
        <f t="shared" si="1"/>
        <v>1204.1666666666665</v>
      </c>
      <c r="N3" s="56">
        <f t="shared" si="1"/>
        <v>1758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7" x14ac:dyDescent="0.45">
      <c r="A4" s="21" t="s">
        <v>93</v>
      </c>
      <c r="C4" s="34">
        <f>Income!C3</f>
        <v>269654</v>
      </c>
      <c r="D4" s="34">
        <f>Income!D3</f>
        <v>2372</v>
      </c>
      <c r="E4" s="34">
        <f>Income!E3</f>
        <v>1500</v>
      </c>
      <c r="F4" s="34">
        <f>Income!F3</f>
        <v>1629</v>
      </c>
      <c r="G4" s="34">
        <f>Income!G3</f>
        <v>773</v>
      </c>
      <c r="H4" s="34">
        <f>Income!H3</f>
        <v>60975.5</v>
      </c>
      <c r="I4" s="34">
        <f>Income!I3</f>
        <v>87205</v>
      </c>
      <c r="J4" s="34">
        <f>Income!J3</f>
        <v>45401</v>
      </c>
      <c r="K4" s="34">
        <f>Income!K3</f>
        <v>90635</v>
      </c>
      <c r="L4" s="34">
        <f>Income!L3</f>
        <v>1448</v>
      </c>
      <c r="M4" s="34">
        <f>Income!M3</f>
        <v>1204.1666666666665</v>
      </c>
      <c r="N4" s="34">
        <f>Income!N3</f>
        <v>1758</v>
      </c>
      <c r="O4" s="18"/>
      <c r="P4" s="18"/>
      <c r="Q4" s="30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30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30"/>
    </row>
    <row r="5" spans="1:47" x14ac:dyDescent="0.4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/>
      <c r="P5" s="18"/>
      <c r="Q5" s="31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31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31"/>
    </row>
    <row r="6" spans="1:47" x14ac:dyDescent="0.45">
      <c r="A6" s="25" t="s">
        <v>3</v>
      </c>
      <c r="B6" s="57"/>
      <c r="C6" s="58">
        <f>SUM(C7:C18)</f>
        <v>-49521</v>
      </c>
      <c r="D6" s="58">
        <f t="shared" ref="D6:N6" si="2">SUM(D7:D18)</f>
        <v>-31043</v>
      </c>
      <c r="E6" s="58">
        <f t="shared" si="2"/>
        <v>-27707</v>
      </c>
      <c r="F6" s="58">
        <f t="shared" si="2"/>
        <v>-51952</v>
      </c>
      <c r="G6" s="58">
        <f t="shared" si="2"/>
        <v>-28044.350000000002</v>
      </c>
      <c r="H6" s="58">
        <f t="shared" si="2"/>
        <v>-30632.683333333334</v>
      </c>
      <c r="I6" s="58">
        <f t="shared" si="2"/>
        <v>-43917.3</v>
      </c>
      <c r="J6" s="58">
        <f t="shared" si="2"/>
        <v>-23618.3</v>
      </c>
      <c r="K6" s="58">
        <f t="shared" si="2"/>
        <v>-61080.3</v>
      </c>
      <c r="L6" s="58">
        <f t="shared" si="2"/>
        <v>-49704.3</v>
      </c>
      <c r="M6" s="58">
        <f t="shared" si="2"/>
        <v>-22868.466666666664</v>
      </c>
      <c r="N6" s="58">
        <f t="shared" si="2"/>
        <v>-35516.633333333331</v>
      </c>
      <c r="O6" s="18"/>
      <c r="P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7" x14ac:dyDescent="0.45">
      <c r="A7" s="32" t="s">
        <v>32</v>
      </c>
      <c r="B7" s="57"/>
      <c r="C7" s="34">
        <f>-CoS!C3</f>
        <v>-2526</v>
      </c>
      <c r="D7" s="34">
        <f>-CoS!D3</f>
        <v>-2372</v>
      </c>
      <c r="E7" s="34">
        <f>-CoS!E3</f>
        <v>-1500</v>
      </c>
      <c r="F7" s="34">
        <f>-CoS!F3</f>
        <v>-1629</v>
      </c>
      <c r="G7" s="34">
        <f>-CoS!G3</f>
        <v>-773</v>
      </c>
      <c r="H7" s="34">
        <f>-CoS!H3</f>
        <v>-1684.3333333333335</v>
      </c>
      <c r="I7" s="34">
        <f>-CoS!I3</f>
        <v>-1068</v>
      </c>
      <c r="J7" s="34">
        <f>-CoS!J3</f>
        <v>-819</v>
      </c>
      <c r="K7" s="34">
        <f>-CoS!K3</f>
        <v>-1277</v>
      </c>
      <c r="L7" s="34">
        <f>-CoS!L3</f>
        <v>-1448</v>
      </c>
      <c r="M7" s="34">
        <f>-CoS!M3</f>
        <v>-1204.1666666666665</v>
      </c>
      <c r="N7" s="34">
        <f>-CoS!N3</f>
        <v>-1758</v>
      </c>
      <c r="O7" s="18"/>
      <c r="P7" s="18"/>
      <c r="Q7" s="30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30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30"/>
    </row>
    <row r="8" spans="1:47" x14ac:dyDescent="0.45">
      <c r="A8" s="32" t="s">
        <v>40</v>
      </c>
      <c r="B8" s="57"/>
      <c r="C8" s="34">
        <f>-People!C3</f>
        <v>-11513</v>
      </c>
      <c r="D8" s="34">
        <f>-People!D3</f>
        <v>-23440</v>
      </c>
      <c r="E8" s="34">
        <f>-People!E3</f>
        <v>-12136</v>
      </c>
      <c r="F8" s="34">
        <f>-People!F3</f>
        <v>-23431</v>
      </c>
      <c r="G8" s="34">
        <f>-People!G3</f>
        <v>-19916.350000000002</v>
      </c>
      <c r="H8" s="34">
        <f>-People!H3</f>
        <v>-19916.350000000002</v>
      </c>
      <c r="I8" s="34">
        <f>-People!I3</f>
        <v>-14261.3</v>
      </c>
      <c r="J8" s="34">
        <f>-People!J3</f>
        <v>-14261.3</v>
      </c>
      <c r="K8" s="34">
        <f>-People!K3</f>
        <v>-14261.3</v>
      </c>
      <c r="L8" s="34">
        <f>-People!L3</f>
        <v>-14261.3</v>
      </c>
      <c r="M8" s="34">
        <f>-People!M3</f>
        <v>-14261.3</v>
      </c>
      <c r="N8" s="34">
        <f>-People!N3</f>
        <v>-14261.3</v>
      </c>
      <c r="O8" s="18"/>
      <c r="P8" s="18"/>
      <c r="Q8" s="30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30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30"/>
    </row>
    <row r="9" spans="1:47" x14ac:dyDescent="0.45">
      <c r="A9" s="32" t="s">
        <v>2</v>
      </c>
      <c r="B9" s="57"/>
      <c r="C9" s="34">
        <f>-'Premises &amp; Admin'!C3</f>
        <v>-2911</v>
      </c>
      <c r="D9" s="34">
        <f>-'Premises &amp; Admin'!D3</f>
        <v>-1841</v>
      </c>
      <c r="E9" s="34">
        <f>-'Premises &amp; Admin'!E3</f>
        <v>-1900</v>
      </c>
      <c r="F9" s="34">
        <f>-'Premises &amp; Admin'!F3</f>
        <v>-2025</v>
      </c>
      <c r="G9" s="34">
        <f>-'Premises &amp; Admin'!G3</f>
        <v>-3645</v>
      </c>
      <c r="H9" s="34">
        <f>-'Premises &amp; Admin'!H3</f>
        <v>-2954.5</v>
      </c>
      <c r="I9" s="34">
        <f>-'Premises &amp; Admin'!I3</f>
        <v>-1101</v>
      </c>
      <c r="J9" s="34">
        <f>-'Premises &amp; Admin'!J3</f>
        <v>-3156</v>
      </c>
      <c r="K9" s="34">
        <f>-'Premises &amp; Admin'!K3</f>
        <v>-2768</v>
      </c>
      <c r="L9" s="34">
        <f>-'Premises &amp; Admin'!L3</f>
        <v>-2387</v>
      </c>
      <c r="M9" s="34">
        <f>-'Premises &amp; Admin'!M3</f>
        <v>-4459.666666666667</v>
      </c>
      <c r="N9" s="34">
        <f>-'Premises &amp; Admin'!N3</f>
        <v>-3968</v>
      </c>
      <c r="O9" s="18"/>
      <c r="P9" s="18"/>
      <c r="Q9" s="30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30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30"/>
    </row>
    <row r="10" spans="1:47" x14ac:dyDescent="0.45">
      <c r="A10" s="32" t="s">
        <v>103</v>
      </c>
      <c r="B10" s="57"/>
      <c r="C10" s="34">
        <f>-IT!C3</f>
        <v>-3491</v>
      </c>
      <c r="D10" s="34">
        <f>-IT!D3</f>
        <v>-1874</v>
      </c>
      <c r="E10" s="34">
        <f>-IT!E3</f>
        <v>-5627</v>
      </c>
      <c r="F10" s="34">
        <f>-IT!F3</f>
        <v>-1694</v>
      </c>
      <c r="G10" s="34">
        <f>-IT!G3</f>
        <v>-2443</v>
      </c>
      <c r="H10" s="34">
        <f>-IT!H3</f>
        <v>-2163.3333333333335</v>
      </c>
      <c r="I10" s="34">
        <f>-IT!I3</f>
        <v>-3555</v>
      </c>
      <c r="J10" s="34">
        <f>-IT!J3</f>
        <v>-2582</v>
      </c>
      <c r="K10" s="34">
        <f>-IT!K3</f>
        <v>-5928</v>
      </c>
      <c r="L10" s="34">
        <f>-IT!L3</f>
        <v>-3066</v>
      </c>
      <c r="M10" s="34">
        <f>-IT!M3</f>
        <v>-2294.9999999999995</v>
      </c>
      <c r="N10" s="34">
        <f>-IT!N3</f>
        <v>-12167.333333333332</v>
      </c>
      <c r="O10" s="18"/>
      <c r="P10" s="18"/>
      <c r="Q10" s="30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0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30"/>
    </row>
    <row r="11" spans="1:47" x14ac:dyDescent="0.45">
      <c r="A11" s="32" t="s">
        <v>22</v>
      </c>
      <c r="B11" s="57"/>
      <c r="C11" s="34">
        <f>-'Marketing, CPD, Professional'!C3</f>
        <v>-9080</v>
      </c>
      <c r="D11" s="34">
        <f>-'Marketing, CPD, Professional'!D3</f>
        <v>-1516</v>
      </c>
      <c r="E11" s="34">
        <f>-'Marketing, CPD, Professional'!E3</f>
        <v>-5844</v>
      </c>
      <c r="F11" s="34">
        <f>-'Marketing, CPD, Professional'!F3</f>
        <v>-3173</v>
      </c>
      <c r="G11" s="34">
        <f>-'Marketing, CPD, Professional'!G3</f>
        <v>-1267</v>
      </c>
      <c r="H11" s="34">
        <f>-'Marketing, CPD, Professional'!H3</f>
        <v>-3914.166666666667</v>
      </c>
      <c r="I11" s="34">
        <f>-'Marketing, CPD, Professional'!I3</f>
        <v>-3932</v>
      </c>
      <c r="J11" s="34">
        <f>-'Marketing, CPD, Professional'!J3</f>
        <v>-2100</v>
      </c>
      <c r="K11" s="34">
        <f>-'Marketing, CPD, Professional'!K3</f>
        <v>-2080</v>
      </c>
      <c r="L11" s="34">
        <f>-'Marketing, CPD, Professional'!L3</f>
        <v>-8542</v>
      </c>
      <c r="M11" s="34">
        <f>-'Marketing, CPD, Professional'!M3</f>
        <v>-648.33333333333337</v>
      </c>
      <c r="N11" s="34">
        <f>-'Marketing, CPD, Professional'!N3</f>
        <v>-2662</v>
      </c>
      <c r="O11" s="18"/>
      <c r="P11" s="18"/>
      <c r="Q11" s="30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30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30"/>
    </row>
    <row r="12" spans="1:47" x14ac:dyDescent="0.45">
      <c r="A12" s="32" t="s">
        <v>33</v>
      </c>
      <c r="B12" s="57"/>
      <c r="C12" s="34">
        <f>-'Other Adjustments'!C4</f>
        <v>0</v>
      </c>
      <c r="D12" s="34">
        <f>-'Other Adjustments'!D4</f>
        <v>0</v>
      </c>
      <c r="E12" s="34">
        <f>-'Other Adjustments'!E4</f>
        <v>0</v>
      </c>
      <c r="F12" s="34">
        <f>-'Other Adjustments'!F4</f>
        <v>0</v>
      </c>
      <c r="G12" s="34">
        <f>-'Other Adjustments'!G4</f>
        <v>0</v>
      </c>
      <c r="H12" s="34">
        <f>-'Other Adjustments'!H4</f>
        <v>0</v>
      </c>
      <c r="I12" s="34">
        <f>-'Other Adjustments'!I4</f>
        <v>0</v>
      </c>
      <c r="J12" s="34">
        <f>-'Other Adjustments'!J4</f>
        <v>0</v>
      </c>
      <c r="K12" s="34">
        <f>-'Other Adjustments'!K4</f>
        <v>0</v>
      </c>
      <c r="L12" s="34">
        <f>-'Other Adjustments'!L4</f>
        <v>0</v>
      </c>
      <c r="M12" s="34">
        <f>-'Other Adjustments'!M4</f>
        <v>0</v>
      </c>
      <c r="N12" s="34">
        <f>-'Other Adjustments'!N4</f>
        <v>0</v>
      </c>
      <c r="O12" s="18"/>
      <c r="P12" s="18"/>
      <c r="Q12" s="30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7" x14ac:dyDescent="0.45">
      <c r="B13" s="5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8"/>
      <c r="P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7" x14ac:dyDescent="0.45">
      <c r="A14" s="21" t="s">
        <v>16</v>
      </c>
      <c r="B14" s="57"/>
      <c r="C14" s="19">
        <v>0</v>
      </c>
      <c r="D14" s="19">
        <v>0</v>
      </c>
      <c r="E14" s="19">
        <v>-700</v>
      </c>
      <c r="F14" s="19">
        <v>0</v>
      </c>
      <c r="G14" s="19">
        <v>0</v>
      </c>
      <c r="H14" s="19">
        <v>0</v>
      </c>
      <c r="I14" s="19">
        <v>0</v>
      </c>
      <c r="J14" s="19">
        <v>-700</v>
      </c>
      <c r="K14" s="19">
        <v>0</v>
      </c>
      <c r="L14" s="19">
        <v>0</v>
      </c>
      <c r="M14" s="19">
        <v>0</v>
      </c>
      <c r="N14" s="19">
        <v>-700</v>
      </c>
      <c r="O14" s="18"/>
      <c r="P14" s="18"/>
      <c r="R14" s="3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7" x14ac:dyDescent="0.45">
      <c r="A15" s="21" t="s">
        <v>15</v>
      </c>
      <c r="B15" s="57"/>
      <c r="C15" s="19">
        <v>-20000</v>
      </c>
      <c r="D15" s="19">
        <v>0</v>
      </c>
      <c r="E15" s="19">
        <v>0</v>
      </c>
      <c r="F15" s="19">
        <v>-20000</v>
      </c>
      <c r="G15" s="19">
        <v>0</v>
      </c>
      <c r="H15" s="19">
        <v>0</v>
      </c>
      <c r="I15" s="19">
        <v>-20000</v>
      </c>
      <c r="J15" s="19">
        <v>0</v>
      </c>
      <c r="K15" s="19">
        <v>0</v>
      </c>
      <c r="L15" s="19">
        <v>-20000</v>
      </c>
      <c r="M15" s="19">
        <v>0</v>
      </c>
      <c r="N15" s="19">
        <v>0</v>
      </c>
      <c r="O15" s="18"/>
      <c r="P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7" x14ac:dyDescent="0.45">
      <c r="A16" s="21" t="s">
        <v>24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-34766</v>
      </c>
      <c r="L16" s="19">
        <v>0</v>
      </c>
      <c r="M16" s="19">
        <v>0</v>
      </c>
      <c r="N16" s="19">
        <v>0</v>
      </c>
      <c r="O16" s="18"/>
      <c r="P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x14ac:dyDescent="0.4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8"/>
      <c r="P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x14ac:dyDescent="0.45">
      <c r="A18" s="21" t="s">
        <v>25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8"/>
      <c r="P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x14ac:dyDescent="0.45">
      <c r="A19" s="21" t="s">
        <v>26</v>
      </c>
      <c r="C19" s="19"/>
      <c r="D19" s="19"/>
      <c r="E19" s="19"/>
      <c r="F19" s="19">
        <v>0</v>
      </c>
      <c r="G19" s="19"/>
      <c r="H19" s="19"/>
      <c r="I19" s="19"/>
      <c r="J19" s="19"/>
      <c r="K19" s="19"/>
      <c r="L19" s="19"/>
      <c r="M19" s="19"/>
      <c r="N19" s="19"/>
      <c r="O19" s="18"/>
      <c r="P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x14ac:dyDescent="0.4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x14ac:dyDescent="0.45">
      <c r="A21" s="21" t="s">
        <v>100</v>
      </c>
      <c r="C21" s="48">
        <f>C3+C6</f>
        <v>220133</v>
      </c>
      <c r="D21" s="48">
        <f t="shared" ref="D21:N21" si="3">D3+D6</f>
        <v>-28671</v>
      </c>
      <c r="E21" s="48">
        <f t="shared" si="3"/>
        <v>-26207</v>
      </c>
      <c r="F21" s="48">
        <f t="shared" si="3"/>
        <v>-50323</v>
      </c>
      <c r="G21" s="48">
        <f t="shared" si="3"/>
        <v>-27271.350000000002</v>
      </c>
      <c r="H21" s="48">
        <f t="shared" si="3"/>
        <v>30342.816666666666</v>
      </c>
      <c r="I21" s="48">
        <f t="shared" si="3"/>
        <v>43287.7</v>
      </c>
      <c r="J21" s="48">
        <f t="shared" si="3"/>
        <v>21782.7</v>
      </c>
      <c r="K21" s="48">
        <f t="shared" si="3"/>
        <v>29554.699999999997</v>
      </c>
      <c r="L21" s="48">
        <f t="shared" si="3"/>
        <v>-48256.3</v>
      </c>
      <c r="M21" s="48">
        <f t="shared" si="3"/>
        <v>-21664.299999999996</v>
      </c>
      <c r="N21" s="48">
        <f t="shared" si="3"/>
        <v>-33758.633333333331</v>
      </c>
      <c r="O21" s="18"/>
      <c r="P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x14ac:dyDescent="0.45">
      <c r="B22" s="36" t="s">
        <v>65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/>
      <c r="P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s="40" customFormat="1" ht="15.75" x14ac:dyDescent="0.5">
      <c r="A23" s="37" t="s">
        <v>34</v>
      </c>
      <c r="B23" s="38">
        <v>94503</v>
      </c>
      <c r="C23" s="38">
        <f>B23+C21</f>
        <v>314636</v>
      </c>
      <c r="D23" s="38">
        <f t="shared" ref="D23:N23" si="4">C23+D21</f>
        <v>285965</v>
      </c>
      <c r="E23" s="38">
        <f t="shared" si="4"/>
        <v>259758</v>
      </c>
      <c r="F23" s="38">
        <f t="shared" si="4"/>
        <v>209435</v>
      </c>
      <c r="G23" s="38">
        <f t="shared" si="4"/>
        <v>182163.65</v>
      </c>
      <c r="H23" s="38">
        <f t="shared" si="4"/>
        <v>212506.46666666667</v>
      </c>
      <c r="I23" s="38">
        <f t="shared" si="4"/>
        <v>255794.16666666669</v>
      </c>
      <c r="J23" s="38">
        <f t="shared" si="4"/>
        <v>277576.8666666667</v>
      </c>
      <c r="K23" s="38">
        <f t="shared" si="4"/>
        <v>307131.56666666671</v>
      </c>
      <c r="L23" s="38">
        <f t="shared" si="4"/>
        <v>258875.26666666672</v>
      </c>
      <c r="M23" s="38">
        <f t="shared" si="4"/>
        <v>237210.96666666673</v>
      </c>
      <c r="N23" s="38">
        <f t="shared" si="4"/>
        <v>203452.3333333334</v>
      </c>
      <c r="O23" s="39"/>
      <c r="P23" s="39"/>
      <c r="R23" s="41"/>
      <c r="S23" s="41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s="40" customFormat="1" ht="15.75" x14ac:dyDescent="0.5">
      <c r="A24" s="37"/>
      <c r="B24" s="39"/>
      <c r="C24" s="42"/>
      <c r="D24" s="42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39"/>
      <c r="P24" s="39"/>
      <c r="R24" s="41"/>
      <c r="S24" s="39"/>
      <c r="T24" s="39"/>
      <c r="U24" s="41"/>
      <c r="V24" s="39"/>
      <c r="W24" s="39"/>
      <c r="X24" s="41"/>
      <c r="Y24" s="39"/>
      <c r="Z24" s="39"/>
      <c r="AA24" s="41"/>
      <c r="AB24" s="39"/>
      <c r="AC24" s="39"/>
      <c r="AD24" s="39"/>
      <c r="AE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</row>
    <row r="25" spans="1:46" x14ac:dyDescent="0.4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/>
      <c r="P25" s="18"/>
      <c r="R25" s="4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G25" s="44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x14ac:dyDescent="0.4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/>
      <c r="P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x14ac:dyDescent="0.45">
      <c r="B27" s="33" t="s">
        <v>108</v>
      </c>
      <c r="C27" s="3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45"/>
      <c r="O27" s="18"/>
      <c r="P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46"/>
      <c r="AD27" s="18"/>
      <c r="AE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46"/>
      <c r="AS27" s="18"/>
      <c r="AT27" s="18"/>
    </row>
    <row r="28" spans="1:46" x14ac:dyDescent="0.4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/>
      <c r="P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x14ac:dyDescent="0.4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/>
      <c r="P29" s="18"/>
      <c r="S29" s="47"/>
    </row>
    <row r="30" spans="1:46" x14ac:dyDescent="0.4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8"/>
      <c r="P30" s="18"/>
    </row>
    <row r="31" spans="1:46" x14ac:dyDescent="0.4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18"/>
      <c r="P31" s="18"/>
    </row>
    <row r="32" spans="1:46" x14ac:dyDescent="0.4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/>
      <c r="P32" s="18"/>
    </row>
    <row r="33" spans="3:16" x14ac:dyDescent="0.45">
      <c r="C33" s="19"/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18"/>
      <c r="P33" s="18"/>
    </row>
    <row r="34" spans="3:16" x14ac:dyDescent="0.45">
      <c r="C34" s="48"/>
      <c r="D34" s="4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3:16" x14ac:dyDescent="0.45">
      <c r="C35" s="48"/>
      <c r="D35" s="4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3:16" x14ac:dyDescent="0.45">
      <c r="C36" s="48"/>
      <c r="D36" s="4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3:16" x14ac:dyDescent="0.45">
      <c r="C37" s="48"/>
      <c r="D37" s="4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9" spans="3:16" x14ac:dyDescent="0.45">
      <c r="D39" s="48"/>
    </row>
    <row r="41" spans="3:16" x14ac:dyDescent="0.45">
      <c r="D41" s="49"/>
    </row>
  </sheetData>
  <pageMargins left="0.7" right="0.7" top="0.75" bottom="0.75" header="0.3" footer="0.3"/>
  <pageSetup paperSize="9" scale="52" orientation="portrait" r:id="rId1"/>
  <headerFooter>
    <oddHeader>&amp;C&amp;"-,Bold"Cashflow summary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D6485-2D71-49A0-A394-D4D5EFD3B57D}">
  <dimension ref="A2:N14"/>
  <sheetViews>
    <sheetView showGridLines="0" showRowColHeaders="0" showRuler="0" view="pageLayout" zoomScaleNormal="100" workbookViewId="0">
      <selection activeCell="C3" sqref="C3"/>
    </sheetView>
  </sheetViews>
  <sheetFormatPr defaultRowHeight="14.25" x14ac:dyDescent="0.45"/>
  <cols>
    <col min="1" max="1" width="16.796875" customWidth="1"/>
    <col min="3" max="3" width="9.59765625" bestFit="1" customWidth="1"/>
  </cols>
  <sheetData>
    <row r="2" spans="1:14" x14ac:dyDescent="0.45">
      <c r="A2" s="21"/>
      <c r="B2" s="26" t="s">
        <v>39</v>
      </c>
      <c r="C2" s="27">
        <v>1</v>
      </c>
      <c r="D2" s="27">
        <f>C2+1</f>
        <v>2</v>
      </c>
      <c r="E2" s="27">
        <f t="shared" ref="E2:N2" si="0">D2+1</f>
        <v>3</v>
      </c>
      <c r="F2" s="27">
        <f t="shared" si="0"/>
        <v>4</v>
      </c>
      <c r="G2" s="27">
        <f t="shared" si="0"/>
        <v>5</v>
      </c>
      <c r="H2" s="27">
        <f t="shared" si="0"/>
        <v>6</v>
      </c>
      <c r="I2" s="27">
        <f t="shared" si="0"/>
        <v>7</v>
      </c>
      <c r="J2" s="27">
        <f t="shared" si="0"/>
        <v>8</v>
      </c>
      <c r="K2" s="27">
        <f t="shared" si="0"/>
        <v>9</v>
      </c>
      <c r="L2" s="27">
        <f t="shared" si="0"/>
        <v>10</v>
      </c>
      <c r="M2" s="27">
        <f t="shared" si="0"/>
        <v>11</v>
      </c>
      <c r="N2" s="27">
        <f t="shared" si="0"/>
        <v>12</v>
      </c>
    </row>
    <row r="3" spans="1:14" x14ac:dyDescent="0.45">
      <c r="A3" s="21" t="s">
        <v>111</v>
      </c>
      <c r="B3" s="25"/>
      <c r="C3" s="52">
        <f t="shared" ref="C3:N3" si="1">SUM(C4:C39)</f>
        <v>269654</v>
      </c>
      <c r="D3" s="52">
        <f t="shared" si="1"/>
        <v>2372</v>
      </c>
      <c r="E3" s="52">
        <f t="shared" si="1"/>
        <v>1500</v>
      </c>
      <c r="F3" s="52">
        <f t="shared" si="1"/>
        <v>1629</v>
      </c>
      <c r="G3" s="52">
        <f t="shared" si="1"/>
        <v>773</v>
      </c>
      <c r="H3" s="52">
        <f t="shared" si="1"/>
        <v>60975.5</v>
      </c>
      <c r="I3" s="52">
        <f t="shared" si="1"/>
        <v>87205</v>
      </c>
      <c r="J3" s="52">
        <f t="shared" si="1"/>
        <v>45401</v>
      </c>
      <c r="K3" s="52">
        <f t="shared" si="1"/>
        <v>90635</v>
      </c>
      <c r="L3" s="52">
        <f t="shared" si="1"/>
        <v>1448</v>
      </c>
      <c r="M3" s="52">
        <f t="shared" si="1"/>
        <v>1204.1666666666665</v>
      </c>
      <c r="N3" s="52">
        <f t="shared" si="1"/>
        <v>1758</v>
      </c>
    </row>
    <row r="4" spans="1:14" x14ac:dyDescent="0.45">
      <c r="A4" s="21"/>
      <c r="B4" s="2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x14ac:dyDescent="0.45">
      <c r="A5" s="51" t="s">
        <v>42</v>
      </c>
      <c r="B5" s="21"/>
      <c r="C5" s="51">
        <v>10000</v>
      </c>
      <c r="D5" s="51">
        <v>577</v>
      </c>
      <c r="E5" s="51">
        <v>242</v>
      </c>
      <c r="F5" s="51">
        <v>257</v>
      </c>
      <c r="G5" s="51">
        <v>10</v>
      </c>
      <c r="H5" s="51">
        <v>416</v>
      </c>
      <c r="I5" s="51">
        <v>299</v>
      </c>
      <c r="J5" s="51">
        <v>0</v>
      </c>
      <c r="K5" s="51">
        <v>488</v>
      </c>
      <c r="L5" s="51">
        <v>234</v>
      </c>
      <c r="M5" s="51">
        <v>20</v>
      </c>
      <c r="N5" s="51">
        <v>544</v>
      </c>
    </row>
    <row r="6" spans="1:14" x14ac:dyDescent="0.45">
      <c r="A6" s="51" t="s">
        <v>41</v>
      </c>
      <c r="B6" s="21"/>
      <c r="C6" s="51"/>
      <c r="D6" s="51"/>
      <c r="E6" s="51"/>
      <c r="F6" s="51"/>
      <c r="G6" s="51"/>
      <c r="H6" s="51"/>
      <c r="I6" s="51"/>
      <c r="J6" s="51"/>
      <c r="K6" s="51"/>
      <c r="L6" s="51"/>
      <c r="M6" s="51">
        <v>100</v>
      </c>
      <c r="N6" s="51">
        <v>0</v>
      </c>
    </row>
    <row r="7" spans="1:14" x14ac:dyDescent="0.45">
      <c r="A7" s="51" t="s">
        <v>43</v>
      </c>
      <c r="B7" s="21"/>
      <c r="C7" s="51">
        <v>258723</v>
      </c>
      <c r="D7" s="51">
        <v>1052</v>
      </c>
      <c r="E7" s="51">
        <v>850</v>
      </c>
      <c r="F7" s="51">
        <v>682</v>
      </c>
      <c r="G7" s="51">
        <v>351</v>
      </c>
      <c r="H7" s="51">
        <v>59777</v>
      </c>
      <c r="I7" s="51">
        <v>351</v>
      </c>
      <c r="J7" s="51">
        <v>401</v>
      </c>
      <c r="K7" s="51">
        <v>328</v>
      </c>
      <c r="L7" s="51">
        <v>769</v>
      </c>
      <c r="M7" s="51">
        <v>0</v>
      </c>
      <c r="N7" s="51">
        <v>769</v>
      </c>
    </row>
    <row r="8" spans="1:14" x14ac:dyDescent="0.45">
      <c r="A8" s="51" t="s">
        <v>44</v>
      </c>
      <c r="B8" s="21"/>
      <c r="C8" s="51">
        <v>0</v>
      </c>
      <c r="D8" s="51">
        <v>312</v>
      </c>
      <c r="E8" s="51">
        <v>50</v>
      </c>
      <c r="F8" s="51">
        <v>0</v>
      </c>
      <c r="G8" s="51">
        <v>0</v>
      </c>
      <c r="H8" s="51">
        <v>23.333333333333336</v>
      </c>
      <c r="I8" s="51">
        <v>0</v>
      </c>
      <c r="J8" s="51">
        <v>0</v>
      </c>
      <c r="K8" s="51">
        <v>43</v>
      </c>
      <c r="L8" s="51">
        <v>0</v>
      </c>
      <c r="M8" s="51">
        <v>89.166666666666657</v>
      </c>
      <c r="N8" s="51">
        <v>0</v>
      </c>
    </row>
    <row r="9" spans="1:14" x14ac:dyDescent="0.45">
      <c r="A9" s="51" t="s">
        <v>45</v>
      </c>
      <c r="B9" s="21"/>
      <c r="C9" s="51">
        <v>931</v>
      </c>
      <c r="D9" s="51">
        <v>431</v>
      </c>
      <c r="E9" s="51">
        <v>358</v>
      </c>
      <c r="F9" s="51">
        <v>390</v>
      </c>
      <c r="G9" s="51">
        <v>404</v>
      </c>
      <c r="H9" s="51">
        <v>459.16666666666663</v>
      </c>
      <c r="I9" s="51">
        <v>86555</v>
      </c>
      <c r="J9" s="51">
        <v>45000</v>
      </c>
      <c r="K9" s="51">
        <v>89776</v>
      </c>
      <c r="L9" s="51">
        <v>445</v>
      </c>
      <c r="M9" s="51">
        <v>445</v>
      </c>
      <c r="N9" s="51">
        <f>M9</f>
        <v>445</v>
      </c>
    </row>
    <row r="10" spans="1:14" x14ac:dyDescent="0.45">
      <c r="A10" s="51" t="s">
        <v>46</v>
      </c>
      <c r="B10" s="21"/>
      <c r="C10" s="51">
        <v>0</v>
      </c>
      <c r="D10" s="51"/>
      <c r="E10" s="51"/>
      <c r="F10" s="51">
        <v>300</v>
      </c>
      <c r="G10" s="51">
        <v>0</v>
      </c>
      <c r="H10" s="51">
        <v>300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</row>
    <row r="11" spans="1:14" x14ac:dyDescent="0.45">
      <c r="A11" s="51" t="s">
        <v>47</v>
      </c>
      <c r="B11" s="21"/>
      <c r="C11" s="51"/>
      <c r="D11" s="51"/>
      <c r="E11" s="51"/>
      <c r="F11" s="51"/>
      <c r="G11" s="51">
        <v>8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</row>
    <row r="12" spans="1:14" x14ac:dyDescent="0.45">
      <c r="A12" s="51"/>
      <c r="B12" s="2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>
        <v>550</v>
      </c>
      <c r="N12" s="51">
        <v>0</v>
      </c>
    </row>
    <row r="13" spans="1:14" x14ac:dyDescent="0.45">
      <c r="A13" s="54"/>
      <c r="B13" s="2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1"/>
    </row>
    <row r="14" spans="1:14" x14ac:dyDescent="0.45">
      <c r="A14" s="54"/>
      <c r="B14" s="21"/>
      <c r="C14" s="52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</row>
  </sheetData>
  <pageMargins left="0.7" right="0.7" top="0.75" bottom="0.75" header="0.3" footer="0.3"/>
  <pageSetup paperSize="9" scale="66" orientation="portrait" r:id="rId1"/>
  <headerFooter>
    <oddHeader>&amp;CIncome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"/>
  <sheetViews>
    <sheetView showGridLines="0" showRowColHeaders="0" showRuler="0" view="pageLayout" zoomScaleNormal="90" workbookViewId="0">
      <selection activeCell="A3" sqref="A3"/>
    </sheetView>
  </sheetViews>
  <sheetFormatPr defaultColWidth="8.73046875" defaultRowHeight="14.25" x14ac:dyDescent="0.45"/>
  <cols>
    <col min="1" max="1" width="23.265625" style="21" bestFit="1" customWidth="1"/>
    <col min="2" max="2" width="8.73046875" style="21"/>
    <col min="3" max="4" width="9.06640625" style="25"/>
    <col min="5" max="15" width="8.73046875" style="21"/>
    <col min="16" max="16" width="9.33203125" style="21" bestFit="1" customWidth="1"/>
    <col min="17" max="17" width="8.73046875" style="21"/>
    <col min="18" max="18" width="9.06640625" style="50"/>
    <col min="19" max="30" width="8.73046875" style="21"/>
    <col min="31" max="31" width="9.796875" style="21" bestFit="1" customWidth="1"/>
    <col min="32" max="45" width="8.73046875" style="21"/>
    <col min="46" max="46" width="9.796875" style="21" bestFit="1" customWidth="1"/>
    <col min="47" max="16384" width="8.73046875" style="21"/>
  </cols>
  <sheetData>
    <row r="1" spans="1:46" x14ac:dyDescent="0.45">
      <c r="A1" s="25"/>
    </row>
    <row r="2" spans="1:46" x14ac:dyDescent="0.45">
      <c r="B2" s="26" t="s">
        <v>39</v>
      </c>
      <c r="C2" s="27">
        <v>1</v>
      </c>
      <c r="D2" s="27">
        <f>C2+1</f>
        <v>2</v>
      </c>
      <c r="E2" s="27">
        <f t="shared" ref="E2:N2" si="0">D2+1</f>
        <v>3</v>
      </c>
      <c r="F2" s="27">
        <f t="shared" si="0"/>
        <v>4</v>
      </c>
      <c r="G2" s="27">
        <f t="shared" si="0"/>
        <v>5</v>
      </c>
      <c r="H2" s="27">
        <f t="shared" si="0"/>
        <v>6</v>
      </c>
      <c r="I2" s="27">
        <f t="shared" si="0"/>
        <v>7</v>
      </c>
      <c r="J2" s="27">
        <f t="shared" si="0"/>
        <v>8</v>
      </c>
      <c r="K2" s="27">
        <f t="shared" si="0"/>
        <v>9</v>
      </c>
      <c r="L2" s="27">
        <f t="shared" si="0"/>
        <v>10</v>
      </c>
      <c r="M2" s="27">
        <f t="shared" si="0"/>
        <v>11</v>
      </c>
      <c r="N2" s="27">
        <f t="shared" si="0"/>
        <v>12</v>
      </c>
      <c r="O2" s="28"/>
      <c r="P2" s="28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28"/>
      <c r="AE2" s="28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28"/>
      <c r="AT2" s="28"/>
    </row>
    <row r="3" spans="1:46" x14ac:dyDescent="0.45">
      <c r="A3" s="51" t="s">
        <v>104</v>
      </c>
      <c r="B3" s="25"/>
      <c r="C3" s="52">
        <f t="shared" ref="C3:N3" si="1">SUM(C4:C39)</f>
        <v>2526</v>
      </c>
      <c r="D3" s="52">
        <f t="shared" si="1"/>
        <v>2372</v>
      </c>
      <c r="E3" s="52">
        <f t="shared" si="1"/>
        <v>1500</v>
      </c>
      <c r="F3" s="52">
        <f t="shared" si="1"/>
        <v>1629</v>
      </c>
      <c r="G3" s="52">
        <f t="shared" si="1"/>
        <v>773</v>
      </c>
      <c r="H3" s="52">
        <f t="shared" si="1"/>
        <v>1684.3333333333335</v>
      </c>
      <c r="I3" s="52">
        <f t="shared" si="1"/>
        <v>1068</v>
      </c>
      <c r="J3" s="52">
        <f t="shared" si="1"/>
        <v>819</v>
      </c>
      <c r="K3" s="52">
        <f t="shared" si="1"/>
        <v>1277</v>
      </c>
      <c r="L3" s="52">
        <f t="shared" si="1"/>
        <v>1448</v>
      </c>
      <c r="M3" s="52">
        <f t="shared" si="1"/>
        <v>1204.1666666666665</v>
      </c>
      <c r="N3" s="52">
        <f t="shared" si="1"/>
        <v>1758</v>
      </c>
      <c r="O3" s="28"/>
      <c r="P3" s="47"/>
      <c r="R3" s="51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28"/>
      <c r="AE3" s="47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28"/>
      <c r="AT3" s="47"/>
    </row>
    <row r="4" spans="1:46" x14ac:dyDescent="0.45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AG4" s="25"/>
    </row>
    <row r="5" spans="1:46" x14ac:dyDescent="0.45">
      <c r="A5" s="51" t="s">
        <v>66</v>
      </c>
      <c r="C5" s="51">
        <v>561</v>
      </c>
      <c r="D5" s="51">
        <v>577</v>
      </c>
      <c r="E5" s="51">
        <v>242</v>
      </c>
      <c r="F5" s="51">
        <v>257</v>
      </c>
      <c r="G5" s="51">
        <v>10</v>
      </c>
      <c r="H5" s="51">
        <v>416</v>
      </c>
      <c r="I5" s="51">
        <v>299</v>
      </c>
      <c r="J5" s="51">
        <v>0</v>
      </c>
      <c r="K5" s="51">
        <v>488</v>
      </c>
      <c r="L5" s="51">
        <v>234</v>
      </c>
      <c r="M5" s="51">
        <v>20</v>
      </c>
      <c r="N5" s="51">
        <v>544</v>
      </c>
      <c r="P5" s="47"/>
      <c r="R5" s="51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E5" s="47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T5" s="47"/>
    </row>
    <row r="6" spans="1:46" x14ac:dyDescent="0.45">
      <c r="A6" s="51" t="s">
        <v>67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>
        <v>100</v>
      </c>
      <c r="N6" s="51">
        <v>0</v>
      </c>
      <c r="P6" s="47"/>
      <c r="R6" s="51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E6" s="47"/>
      <c r="AG6" s="52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T6" s="47"/>
    </row>
    <row r="7" spans="1:46" x14ac:dyDescent="0.45">
      <c r="A7" s="51" t="s">
        <v>43</v>
      </c>
      <c r="C7" s="51">
        <v>1034</v>
      </c>
      <c r="D7" s="51">
        <v>1052</v>
      </c>
      <c r="E7" s="51">
        <v>850</v>
      </c>
      <c r="F7" s="51">
        <v>682</v>
      </c>
      <c r="G7" s="51">
        <v>351</v>
      </c>
      <c r="H7" s="51">
        <v>485.83333333333337</v>
      </c>
      <c r="I7" s="51">
        <v>351</v>
      </c>
      <c r="J7" s="51">
        <v>401</v>
      </c>
      <c r="K7" s="51">
        <v>328</v>
      </c>
      <c r="L7" s="51">
        <v>769</v>
      </c>
      <c r="M7" s="51">
        <v>0</v>
      </c>
      <c r="N7" s="51">
        <v>769</v>
      </c>
      <c r="P7" s="47"/>
      <c r="R7" s="51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E7" s="47"/>
      <c r="AG7" s="52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T7" s="47"/>
    </row>
    <row r="8" spans="1:46" x14ac:dyDescent="0.45">
      <c r="A8" s="51" t="s">
        <v>44</v>
      </c>
      <c r="C8" s="51">
        <v>0</v>
      </c>
      <c r="D8" s="51">
        <v>312</v>
      </c>
      <c r="E8" s="51">
        <v>50</v>
      </c>
      <c r="F8" s="51">
        <v>0</v>
      </c>
      <c r="G8" s="51">
        <v>0</v>
      </c>
      <c r="H8" s="51">
        <v>23.333333333333336</v>
      </c>
      <c r="I8" s="51">
        <v>0</v>
      </c>
      <c r="J8" s="51">
        <v>0</v>
      </c>
      <c r="K8" s="51">
        <v>43</v>
      </c>
      <c r="L8" s="51">
        <v>0</v>
      </c>
      <c r="M8" s="51">
        <v>89.166666666666657</v>
      </c>
      <c r="N8" s="51">
        <v>0</v>
      </c>
      <c r="P8" s="47"/>
      <c r="R8" s="51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E8" s="47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T8" s="47"/>
    </row>
    <row r="9" spans="1:46" x14ac:dyDescent="0.45">
      <c r="A9" s="51" t="s">
        <v>45</v>
      </c>
      <c r="C9" s="51">
        <v>931</v>
      </c>
      <c r="D9" s="51">
        <v>431</v>
      </c>
      <c r="E9" s="51">
        <v>358</v>
      </c>
      <c r="F9" s="51">
        <v>390</v>
      </c>
      <c r="G9" s="51">
        <v>404</v>
      </c>
      <c r="H9" s="51">
        <v>459.16666666666663</v>
      </c>
      <c r="I9" s="51">
        <v>418</v>
      </c>
      <c r="J9" s="51">
        <f t="shared" ref="J9:K9" si="2">I9</f>
        <v>418</v>
      </c>
      <c r="K9" s="51">
        <f t="shared" si="2"/>
        <v>418</v>
      </c>
      <c r="L9" s="51">
        <v>445</v>
      </c>
      <c r="M9" s="51">
        <v>445</v>
      </c>
      <c r="N9" s="51">
        <f>M9</f>
        <v>445</v>
      </c>
      <c r="P9" s="47"/>
      <c r="R9" s="51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E9" s="47"/>
      <c r="AG9" s="52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T9" s="47"/>
    </row>
    <row r="10" spans="1:46" x14ac:dyDescent="0.45">
      <c r="A10" s="51" t="s">
        <v>46</v>
      </c>
      <c r="C10" s="51">
        <v>0</v>
      </c>
      <c r="D10" s="51"/>
      <c r="E10" s="51"/>
      <c r="F10" s="51">
        <v>300</v>
      </c>
      <c r="G10" s="51">
        <v>0</v>
      </c>
      <c r="H10" s="51">
        <v>300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P10" s="47"/>
      <c r="R10" s="51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E10" s="47"/>
      <c r="AG10" s="52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T10" s="47"/>
    </row>
    <row r="11" spans="1:46" x14ac:dyDescent="0.45">
      <c r="A11" s="51" t="s">
        <v>47</v>
      </c>
      <c r="C11" s="51"/>
      <c r="D11" s="51"/>
      <c r="E11" s="51"/>
      <c r="F11" s="51"/>
      <c r="G11" s="51">
        <v>8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P11" s="47"/>
      <c r="R11" s="51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E11" s="47"/>
      <c r="AG11" s="52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T11" s="47"/>
    </row>
    <row r="12" spans="1:46" x14ac:dyDescent="0.45">
      <c r="A12" s="51" t="s">
        <v>37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>
        <v>550</v>
      </c>
      <c r="N12" s="51">
        <v>0</v>
      </c>
      <c r="P12" s="47"/>
      <c r="R12" s="51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E12" s="47"/>
      <c r="AG12" s="52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T12" s="47"/>
    </row>
    <row r="13" spans="1:46" x14ac:dyDescent="0.45">
      <c r="A13" s="5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1"/>
      <c r="R13" s="51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G13" s="52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46" x14ac:dyDescent="0.45">
      <c r="A14" s="54"/>
      <c r="C14" s="52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R14" s="51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G14" s="52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1:46" x14ac:dyDescent="0.45">
      <c r="A15" s="54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R15" s="51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G15" s="52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46" x14ac:dyDescent="0.45">
      <c r="A16" s="54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P16" s="47"/>
    </row>
    <row r="17" spans="1:18" x14ac:dyDescent="0.45">
      <c r="A17" s="54"/>
      <c r="C17" s="52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8" x14ac:dyDescent="0.45">
      <c r="A18" s="54"/>
      <c r="C18" s="52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R18" s="21"/>
    </row>
    <row r="19" spans="1:18" x14ac:dyDescent="0.45">
      <c r="A19" s="54"/>
      <c r="C19" s="52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R19" s="21"/>
    </row>
    <row r="20" spans="1:18" x14ac:dyDescent="0.45">
      <c r="A20" s="54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R20" s="21"/>
    </row>
    <row r="21" spans="1:18" x14ac:dyDescent="0.45">
      <c r="A21" s="54"/>
      <c r="C21" s="52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R21" s="21"/>
    </row>
    <row r="22" spans="1:18" x14ac:dyDescent="0.45">
      <c r="A22" s="54"/>
      <c r="C22" s="52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R22" s="21"/>
    </row>
    <row r="23" spans="1:18" x14ac:dyDescent="0.45">
      <c r="A23" s="54"/>
      <c r="C23" s="5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R23" s="21"/>
    </row>
    <row r="24" spans="1:18" x14ac:dyDescent="0.45">
      <c r="A24" s="54"/>
      <c r="C24" s="52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R24" s="21"/>
    </row>
    <row r="25" spans="1:18" x14ac:dyDescent="0.45">
      <c r="A25" s="54"/>
      <c r="C25" s="5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R25" s="21"/>
    </row>
    <row r="26" spans="1:18" x14ac:dyDescent="0.45">
      <c r="A26" s="54"/>
      <c r="C26" s="5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R26" s="21"/>
    </row>
    <row r="27" spans="1:18" x14ac:dyDescent="0.45">
      <c r="A27" s="54"/>
      <c r="C27" s="52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R27" s="21"/>
    </row>
    <row r="28" spans="1:18" x14ac:dyDescent="0.45">
      <c r="A28" s="54"/>
      <c r="C28" s="52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R28" s="21"/>
    </row>
    <row r="29" spans="1:18" x14ac:dyDescent="0.45">
      <c r="C29" s="52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R29" s="21"/>
    </row>
    <row r="30" spans="1:18" x14ac:dyDescent="0.45"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R30" s="21"/>
    </row>
    <row r="31" spans="1:18" x14ac:dyDescent="0.45">
      <c r="A31" s="54"/>
      <c r="C31" s="52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R31" s="21"/>
    </row>
    <row r="32" spans="1:18" x14ac:dyDescent="0.45">
      <c r="A32" s="54"/>
      <c r="C32" s="52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R32" s="21"/>
    </row>
    <row r="33" spans="1:18" x14ac:dyDescent="0.45">
      <c r="A33" s="54"/>
      <c r="C33" s="52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R33" s="21"/>
    </row>
    <row r="34" spans="1:18" x14ac:dyDescent="0.45">
      <c r="A34" s="54"/>
      <c r="C34" s="52"/>
      <c r="D34" s="52"/>
      <c r="E34" s="54"/>
      <c r="F34" s="54"/>
      <c r="G34" s="54"/>
      <c r="H34" s="54"/>
      <c r="I34" s="54"/>
      <c r="J34" s="54"/>
      <c r="K34" s="54"/>
      <c r="L34" s="54"/>
      <c r="M34" s="54"/>
      <c r="N34" s="54"/>
      <c r="R34" s="21"/>
    </row>
    <row r="35" spans="1:18" x14ac:dyDescent="0.45">
      <c r="A35" s="54"/>
      <c r="C35" s="52"/>
      <c r="D35" s="52"/>
      <c r="E35" s="54"/>
      <c r="F35" s="54"/>
      <c r="G35" s="54"/>
      <c r="H35" s="54"/>
      <c r="I35" s="54"/>
      <c r="J35" s="54"/>
      <c r="K35" s="54"/>
      <c r="L35" s="54"/>
      <c r="M35" s="54"/>
      <c r="N35" s="54"/>
      <c r="R35" s="21"/>
    </row>
    <row r="36" spans="1:18" x14ac:dyDescent="0.45">
      <c r="C36" s="52"/>
      <c r="D36" s="52"/>
      <c r="E36" s="54"/>
      <c r="F36" s="54"/>
      <c r="G36" s="54"/>
      <c r="H36" s="54"/>
      <c r="I36" s="54"/>
      <c r="J36" s="54"/>
      <c r="K36" s="54"/>
      <c r="L36" s="54"/>
      <c r="M36" s="54"/>
      <c r="N36" s="54"/>
      <c r="R36" s="21"/>
    </row>
    <row r="37" spans="1:18" x14ac:dyDescent="0.45">
      <c r="C37" s="52"/>
      <c r="D37" s="52"/>
      <c r="E37" s="54"/>
      <c r="F37" s="54"/>
      <c r="G37" s="54"/>
      <c r="H37" s="54"/>
      <c r="I37" s="54"/>
      <c r="J37" s="54"/>
      <c r="K37" s="54"/>
      <c r="L37" s="54"/>
      <c r="M37" s="54"/>
      <c r="N37" s="54"/>
      <c r="R37" s="21"/>
    </row>
  </sheetData>
  <pageMargins left="0.7" right="0.7" top="0.75" bottom="0.75" header="0.3" footer="0.3"/>
  <pageSetup paperSize="9" scale="63" orientation="portrait" r:id="rId1"/>
  <headerFooter>
    <oddHeader>&amp;CCost of Sales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7"/>
  <sheetViews>
    <sheetView showGridLines="0" showRowColHeaders="0" showRuler="0" view="pageLayout" topLeftCell="A7" zoomScaleNormal="90" workbookViewId="0">
      <selection activeCell="C5" sqref="C5"/>
    </sheetView>
  </sheetViews>
  <sheetFormatPr defaultRowHeight="14.25" x14ac:dyDescent="0.45"/>
  <cols>
    <col min="1" max="1" width="19.06640625" bestFit="1" customWidth="1"/>
    <col min="3" max="4" width="9.06640625" style="5"/>
    <col min="6" max="6" width="9" style="5"/>
    <col min="15" max="15" width="4.265625" customWidth="1"/>
    <col min="16" max="16" width="10.33203125" bestFit="1" customWidth="1"/>
    <col min="31" max="31" width="10.33203125" bestFit="1" customWidth="1"/>
    <col min="46" max="46" width="10" bestFit="1" customWidth="1"/>
  </cols>
  <sheetData>
    <row r="1" spans="1:46" x14ac:dyDescent="0.45">
      <c r="A1" s="25"/>
    </row>
    <row r="2" spans="1:46" x14ac:dyDescent="0.45">
      <c r="B2" s="26" t="s">
        <v>39</v>
      </c>
      <c r="C2" s="27">
        <v>1</v>
      </c>
      <c r="D2" s="27">
        <f>C2+1</f>
        <v>2</v>
      </c>
      <c r="E2" s="27">
        <f t="shared" ref="E2:N2" si="0">D2+1</f>
        <v>3</v>
      </c>
      <c r="F2" s="27">
        <f t="shared" si="0"/>
        <v>4</v>
      </c>
      <c r="G2" s="27">
        <f t="shared" si="0"/>
        <v>5</v>
      </c>
      <c r="H2" s="27">
        <f t="shared" si="0"/>
        <v>6</v>
      </c>
      <c r="I2" s="27">
        <f t="shared" si="0"/>
        <v>7</v>
      </c>
      <c r="J2" s="27">
        <f t="shared" si="0"/>
        <v>8</v>
      </c>
      <c r="K2" s="27">
        <f t="shared" si="0"/>
        <v>9</v>
      </c>
      <c r="L2" s="27">
        <f t="shared" si="0"/>
        <v>10</v>
      </c>
      <c r="M2" s="27">
        <f t="shared" si="0"/>
        <v>11</v>
      </c>
      <c r="N2" s="27">
        <f t="shared" si="0"/>
        <v>12</v>
      </c>
      <c r="O2" s="1"/>
      <c r="P2" s="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"/>
      <c r="AE2" s="1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"/>
      <c r="AT2" s="1"/>
    </row>
    <row r="3" spans="1:46" x14ac:dyDescent="0.45">
      <c r="A3" t="s">
        <v>105</v>
      </c>
      <c r="B3" s="5"/>
      <c r="C3" s="7">
        <f>SUM(C4:C36)-C29</f>
        <v>11513</v>
      </c>
      <c r="D3" s="7">
        <f t="shared" ref="D3:N3" si="1">SUM(D4:D36)-D29</f>
        <v>23440</v>
      </c>
      <c r="E3" s="7">
        <f t="shared" si="1"/>
        <v>12136</v>
      </c>
      <c r="F3" s="7">
        <f t="shared" si="1"/>
        <v>23431</v>
      </c>
      <c r="G3" s="7">
        <f t="shared" si="1"/>
        <v>19916.350000000002</v>
      </c>
      <c r="H3" s="7">
        <f t="shared" si="1"/>
        <v>19916.350000000002</v>
      </c>
      <c r="I3" s="7">
        <f t="shared" si="1"/>
        <v>14261.3</v>
      </c>
      <c r="J3" s="7">
        <f t="shared" si="1"/>
        <v>14261.3</v>
      </c>
      <c r="K3" s="7">
        <f t="shared" si="1"/>
        <v>14261.3</v>
      </c>
      <c r="L3" s="7">
        <f t="shared" si="1"/>
        <v>14261.3</v>
      </c>
      <c r="M3" s="7">
        <f t="shared" si="1"/>
        <v>14261.3</v>
      </c>
      <c r="N3" s="7">
        <f t="shared" si="1"/>
        <v>14261.3</v>
      </c>
      <c r="O3" s="1"/>
      <c r="P3" s="2"/>
      <c r="R3" s="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"/>
      <c r="AE3" s="2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1"/>
      <c r="AT3" s="2"/>
    </row>
    <row r="4" spans="1:46" x14ac:dyDescent="0.4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R4" s="13"/>
      <c r="AG4" s="13"/>
    </row>
    <row r="5" spans="1:46" x14ac:dyDescent="0.45">
      <c r="A5" s="14" t="s">
        <v>94</v>
      </c>
      <c r="C5" s="14">
        <v>800</v>
      </c>
      <c r="D5" s="14">
        <v>2000</v>
      </c>
      <c r="E5" s="14">
        <v>2000</v>
      </c>
      <c r="F5" s="14">
        <v>2000</v>
      </c>
      <c r="G5" s="14">
        <f>F5*0.85</f>
        <v>1700</v>
      </c>
      <c r="H5" s="14">
        <f>G5</f>
        <v>1700</v>
      </c>
      <c r="I5" s="14">
        <f t="shared" ref="I5:N5" si="2">H5</f>
        <v>1700</v>
      </c>
      <c r="J5" s="14">
        <f t="shared" si="2"/>
        <v>1700</v>
      </c>
      <c r="K5" s="14">
        <f t="shared" si="2"/>
        <v>1700</v>
      </c>
      <c r="L5" s="14">
        <f t="shared" si="2"/>
        <v>1700</v>
      </c>
      <c r="M5" s="14">
        <f t="shared" si="2"/>
        <v>1700</v>
      </c>
      <c r="N5" s="14">
        <f t="shared" si="2"/>
        <v>1700</v>
      </c>
      <c r="P5" s="2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E5" s="2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T5" s="2"/>
    </row>
    <row r="6" spans="1:46" x14ac:dyDescent="0.45">
      <c r="A6" s="14" t="s">
        <v>95</v>
      </c>
      <c r="C6" s="14">
        <v>800</v>
      </c>
      <c r="D6" s="14">
        <v>2209</v>
      </c>
      <c r="E6" s="14">
        <v>2209</v>
      </c>
      <c r="F6" s="14">
        <f>E6</f>
        <v>2209</v>
      </c>
      <c r="G6" s="14">
        <f t="shared" ref="G6:G23" si="3">F6*0.85</f>
        <v>1877.6499999999999</v>
      </c>
      <c r="H6" s="14">
        <f t="shared" ref="H6:N27" si="4">G6</f>
        <v>1877.6499999999999</v>
      </c>
      <c r="I6" s="14">
        <f t="shared" si="4"/>
        <v>1877.6499999999999</v>
      </c>
      <c r="J6" s="14">
        <f t="shared" si="4"/>
        <v>1877.6499999999999</v>
      </c>
      <c r="K6" s="14">
        <f t="shared" si="4"/>
        <v>1877.6499999999999</v>
      </c>
      <c r="L6" s="14">
        <f t="shared" si="4"/>
        <v>1877.6499999999999</v>
      </c>
      <c r="M6" s="14">
        <f t="shared" si="4"/>
        <v>1877.6499999999999</v>
      </c>
      <c r="N6" s="14">
        <f t="shared" si="4"/>
        <v>1877.6499999999999</v>
      </c>
      <c r="P6" s="2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E6" s="2"/>
      <c r="AG6" s="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T6" s="2"/>
    </row>
    <row r="7" spans="1:46" x14ac:dyDescent="0.45">
      <c r="A7" s="14" t="s">
        <v>96</v>
      </c>
      <c r="C7" s="14">
        <v>800</v>
      </c>
      <c r="D7" s="14">
        <v>2066</v>
      </c>
      <c r="E7" s="14">
        <v>2066</v>
      </c>
      <c r="F7" s="14">
        <f>E7</f>
        <v>2066</v>
      </c>
      <c r="G7" s="14">
        <f t="shared" si="3"/>
        <v>1756.1</v>
      </c>
      <c r="H7" s="14">
        <f t="shared" si="4"/>
        <v>1756.1</v>
      </c>
      <c r="I7" s="14">
        <f t="shared" si="4"/>
        <v>1756.1</v>
      </c>
      <c r="J7" s="14">
        <f t="shared" si="4"/>
        <v>1756.1</v>
      </c>
      <c r="K7" s="14">
        <f t="shared" si="4"/>
        <v>1756.1</v>
      </c>
      <c r="L7" s="14">
        <f t="shared" si="4"/>
        <v>1756.1</v>
      </c>
      <c r="M7" s="14">
        <f t="shared" si="4"/>
        <v>1756.1</v>
      </c>
      <c r="N7" s="14">
        <f t="shared" si="4"/>
        <v>1756.1</v>
      </c>
      <c r="P7" s="2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E7" s="2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T7" s="2"/>
    </row>
    <row r="8" spans="1:46" x14ac:dyDescent="0.45">
      <c r="A8" s="14" t="s">
        <v>99</v>
      </c>
      <c r="C8" s="14">
        <v>800</v>
      </c>
      <c r="D8" s="14">
        <v>1967</v>
      </c>
      <c r="E8" s="14">
        <v>2000</v>
      </c>
      <c r="F8" s="14">
        <v>1959</v>
      </c>
      <c r="G8" s="14">
        <f t="shared" si="3"/>
        <v>1665.1499999999999</v>
      </c>
      <c r="H8" s="14">
        <f t="shared" si="4"/>
        <v>1665.1499999999999</v>
      </c>
      <c r="I8" s="14">
        <f t="shared" si="4"/>
        <v>1665.1499999999999</v>
      </c>
      <c r="J8" s="14">
        <f t="shared" si="4"/>
        <v>1665.1499999999999</v>
      </c>
      <c r="K8" s="14">
        <f t="shared" si="4"/>
        <v>1665.1499999999999</v>
      </c>
      <c r="L8" s="14">
        <f t="shared" si="4"/>
        <v>1665.1499999999999</v>
      </c>
      <c r="M8" s="14">
        <f t="shared" si="4"/>
        <v>1665.1499999999999</v>
      </c>
      <c r="N8" s="14">
        <f t="shared" si="4"/>
        <v>1665.1499999999999</v>
      </c>
      <c r="P8" s="2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E8" s="2"/>
      <c r="AG8" s="8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T8" s="2"/>
    </row>
    <row r="9" spans="1:46" x14ac:dyDescent="0.45">
      <c r="A9" s="14" t="s">
        <v>97</v>
      </c>
      <c r="C9" s="14">
        <v>800</v>
      </c>
      <c r="D9" s="14">
        <v>1645</v>
      </c>
      <c r="E9" s="14">
        <v>1645</v>
      </c>
      <c r="F9" s="14">
        <v>1645</v>
      </c>
      <c r="G9" s="14">
        <f t="shared" si="3"/>
        <v>1398.25</v>
      </c>
      <c r="H9" s="14">
        <f t="shared" si="4"/>
        <v>1398.25</v>
      </c>
      <c r="I9" s="14">
        <f t="shared" si="4"/>
        <v>1398.25</v>
      </c>
      <c r="J9" s="14">
        <f t="shared" si="4"/>
        <v>1398.25</v>
      </c>
      <c r="K9" s="14">
        <f t="shared" si="4"/>
        <v>1398.25</v>
      </c>
      <c r="L9" s="14">
        <f t="shared" si="4"/>
        <v>1398.25</v>
      </c>
      <c r="M9" s="14">
        <f t="shared" si="4"/>
        <v>1398.25</v>
      </c>
      <c r="N9" s="14">
        <f t="shared" si="4"/>
        <v>1398.25</v>
      </c>
      <c r="P9" s="2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E9" s="2"/>
      <c r="AG9" s="8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T9" s="2"/>
    </row>
    <row r="10" spans="1:46" x14ac:dyDescent="0.45">
      <c r="A10" s="14" t="s">
        <v>98</v>
      </c>
      <c r="C10" s="14">
        <v>800</v>
      </c>
      <c r="D10" s="14">
        <v>2216</v>
      </c>
      <c r="E10" s="14">
        <v>2216</v>
      </c>
      <c r="F10" s="14">
        <f>E10</f>
        <v>2216</v>
      </c>
      <c r="G10" s="14">
        <f t="shared" si="3"/>
        <v>1883.6</v>
      </c>
      <c r="H10" s="14">
        <f t="shared" si="4"/>
        <v>1883.6</v>
      </c>
      <c r="I10" s="14">
        <f t="shared" si="4"/>
        <v>1883.6</v>
      </c>
      <c r="J10" s="14">
        <f t="shared" si="4"/>
        <v>1883.6</v>
      </c>
      <c r="K10" s="14">
        <f t="shared" si="4"/>
        <v>1883.6</v>
      </c>
      <c r="L10" s="14">
        <f t="shared" si="4"/>
        <v>1883.6</v>
      </c>
      <c r="M10" s="14">
        <f t="shared" si="4"/>
        <v>1883.6</v>
      </c>
      <c r="N10" s="14">
        <f t="shared" si="4"/>
        <v>1883.6</v>
      </c>
      <c r="P10" s="2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E10" s="2"/>
      <c r="AG10" s="8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T10" s="2"/>
    </row>
    <row r="11" spans="1:46" x14ac:dyDescent="0.45">
      <c r="A11" s="14" t="s">
        <v>47</v>
      </c>
      <c r="C11" s="14">
        <v>800</v>
      </c>
      <c r="D11" s="14">
        <v>1393</v>
      </c>
      <c r="E11" s="14">
        <v>0</v>
      </c>
      <c r="F11" s="14">
        <v>1393</v>
      </c>
      <c r="G11" s="14">
        <f t="shared" si="3"/>
        <v>1184.05</v>
      </c>
      <c r="H11" s="14">
        <f t="shared" si="4"/>
        <v>1184.05</v>
      </c>
      <c r="I11" s="14">
        <f t="shared" si="4"/>
        <v>1184.05</v>
      </c>
      <c r="J11" s="14">
        <f t="shared" si="4"/>
        <v>1184.05</v>
      </c>
      <c r="K11" s="14">
        <f t="shared" si="4"/>
        <v>1184.05</v>
      </c>
      <c r="L11" s="14">
        <f t="shared" si="4"/>
        <v>1184.05</v>
      </c>
      <c r="M11" s="14">
        <f t="shared" si="4"/>
        <v>1184.05</v>
      </c>
      <c r="N11" s="14">
        <f t="shared" si="4"/>
        <v>1184.05</v>
      </c>
      <c r="P11" s="2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E11" s="2"/>
      <c r="AG11" s="8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T11" s="2"/>
    </row>
    <row r="12" spans="1:46" x14ac:dyDescent="0.45">
      <c r="A12" s="14" t="s">
        <v>48</v>
      </c>
      <c r="C12" s="14">
        <v>800</v>
      </c>
      <c r="D12" s="14">
        <v>1225</v>
      </c>
      <c r="E12" s="14">
        <v>0</v>
      </c>
      <c r="F12" s="14">
        <v>1225</v>
      </c>
      <c r="G12" s="14">
        <f t="shared" si="3"/>
        <v>1041.25</v>
      </c>
      <c r="H12" s="14">
        <f t="shared" si="4"/>
        <v>1041.25</v>
      </c>
      <c r="I12" s="14">
        <f t="shared" si="4"/>
        <v>1041.25</v>
      </c>
      <c r="J12" s="14">
        <f t="shared" si="4"/>
        <v>1041.25</v>
      </c>
      <c r="K12" s="14">
        <f t="shared" si="4"/>
        <v>1041.25</v>
      </c>
      <c r="L12" s="14">
        <f t="shared" si="4"/>
        <v>1041.25</v>
      </c>
      <c r="M12" s="14">
        <f t="shared" si="4"/>
        <v>1041.25</v>
      </c>
      <c r="N12" s="14">
        <f t="shared" si="4"/>
        <v>1041.25</v>
      </c>
      <c r="P12" s="2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E12" s="2"/>
      <c r="AG12" s="8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T12" s="2"/>
    </row>
    <row r="13" spans="1:46" x14ac:dyDescent="0.45">
      <c r="A13" s="14" t="s">
        <v>49</v>
      </c>
      <c r="C13" s="14">
        <v>800</v>
      </c>
      <c r="D13" s="14">
        <v>2066</v>
      </c>
      <c r="E13" s="14">
        <v>0</v>
      </c>
      <c r="F13" s="14">
        <v>2065</v>
      </c>
      <c r="G13" s="14">
        <f t="shared" si="3"/>
        <v>1755.25</v>
      </c>
      <c r="H13" s="14">
        <f t="shared" si="4"/>
        <v>1755.25</v>
      </c>
      <c r="I13" s="14">
        <f t="shared" si="4"/>
        <v>1755.25</v>
      </c>
      <c r="J13" s="14">
        <f t="shared" si="4"/>
        <v>1755.25</v>
      </c>
      <c r="K13" s="14">
        <f t="shared" si="4"/>
        <v>1755.25</v>
      </c>
      <c r="L13" s="14">
        <f t="shared" si="4"/>
        <v>1755.25</v>
      </c>
      <c r="M13" s="14">
        <f t="shared" si="4"/>
        <v>1755.25</v>
      </c>
      <c r="N13" s="14">
        <f t="shared" si="4"/>
        <v>1755.25</v>
      </c>
      <c r="P13" s="2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E13" s="2"/>
      <c r="AG13" s="8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T13" s="2"/>
    </row>
    <row r="14" spans="1:46" x14ac:dyDescent="0.45">
      <c r="A14" s="14" t="s">
        <v>50</v>
      </c>
      <c r="C14" s="14">
        <v>800</v>
      </c>
      <c r="D14" s="14">
        <v>1197</v>
      </c>
      <c r="E14" s="14">
        <v>0</v>
      </c>
      <c r="F14" s="14">
        <v>1197</v>
      </c>
      <c r="G14" s="14">
        <f t="shared" si="3"/>
        <v>1017.4499999999999</v>
      </c>
      <c r="H14" s="14">
        <f t="shared" si="4"/>
        <v>1017.4499999999999</v>
      </c>
      <c r="I14" s="14">
        <v>0</v>
      </c>
      <c r="J14" s="14"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4"/>
        <v>0</v>
      </c>
      <c r="P14" s="2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E14" s="2"/>
      <c r="AG14" s="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T14" s="2"/>
    </row>
    <row r="15" spans="1:46" x14ac:dyDescent="0.45">
      <c r="A15" s="14" t="s">
        <v>51</v>
      </c>
      <c r="C15" s="14">
        <v>800</v>
      </c>
      <c r="D15" s="14">
        <v>1169</v>
      </c>
      <c r="E15" s="14">
        <v>0</v>
      </c>
      <c r="F15" s="14">
        <v>1169</v>
      </c>
      <c r="G15" s="14">
        <f t="shared" si="3"/>
        <v>993.65</v>
      </c>
      <c r="H15" s="14">
        <f t="shared" si="4"/>
        <v>993.65</v>
      </c>
      <c r="I15" s="14">
        <v>0</v>
      </c>
      <c r="J15" s="14"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P15" s="2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E15" s="2"/>
      <c r="AG15" s="8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T15" s="2"/>
    </row>
    <row r="16" spans="1:46" x14ac:dyDescent="0.45">
      <c r="A16" s="14" t="s">
        <v>52</v>
      </c>
      <c r="C16" s="14">
        <v>800</v>
      </c>
      <c r="D16" s="14">
        <v>1225</v>
      </c>
      <c r="E16" s="14">
        <v>0</v>
      </c>
      <c r="F16" s="14">
        <v>1225</v>
      </c>
      <c r="G16" s="14">
        <f t="shared" si="3"/>
        <v>1041.25</v>
      </c>
      <c r="H16" s="14">
        <f t="shared" si="4"/>
        <v>1041.25</v>
      </c>
      <c r="I16" s="14">
        <v>0</v>
      </c>
      <c r="J16" s="14"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P16" s="2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E16" s="2"/>
      <c r="AG16" s="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T16" s="2"/>
    </row>
    <row r="17" spans="1:46" x14ac:dyDescent="0.45">
      <c r="A17" s="14" t="s">
        <v>53</v>
      </c>
      <c r="C17" s="14">
        <v>800</v>
      </c>
      <c r="D17" s="14">
        <v>1329</v>
      </c>
      <c r="E17" s="14">
        <v>0</v>
      </c>
      <c r="F17" s="14">
        <v>1329</v>
      </c>
      <c r="G17" s="14">
        <f t="shared" si="3"/>
        <v>1129.6499999999999</v>
      </c>
      <c r="H17" s="14">
        <f t="shared" si="4"/>
        <v>1129.6499999999999</v>
      </c>
      <c r="I17" s="14">
        <v>0</v>
      </c>
      <c r="J17" s="14"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P17" s="2"/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E17" s="2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T17" s="2"/>
    </row>
    <row r="18" spans="1:46" x14ac:dyDescent="0.45">
      <c r="A18" s="14" t="s">
        <v>54</v>
      </c>
      <c r="C18" s="14">
        <v>1113</v>
      </c>
      <c r="D18" s="14">
        <v>1127</v>
      </c>
      <c r="E18" s="14">
        <v>0</v>
      </c>
      <c r="F18" s="14">
        <v>1127</v>
      </c>
      <c r="G18" s="14">
        <f t="shared" si="3"/>
        <v>957.94999999999993</v>
      </c>
      <c r="H18" s="14">
        <f t="shared" si="4"/>
        <v>957.94999999999993</v>
      </c>
      <c r="I18" s="14">
        <v>0</v>
      </c>
      <c r="J18" s="14"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P18" s="2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E18" s="2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T18" s="2"/>
    </row>
    <row r="19" spans="1:46" x14ac:dyDescent="0.45">
      <c r="A19" s="14" t="s">
        <v>55</v>
      </c>
      <c r="C19" s="14">
        <v>0</v>
      </c>
      <c r="D19" s="14">
        <v>606</v>
      </c>
      <c r="E19" s="14">
        <v>0</v>
      </c>
      <c r="F19" s="14">
        <v>606</v>
      </c>
      <c r="G19" s="14">
        <f t="shared" si="3"/>
        <v>515.1</v>
      </c>
      <c r="H19" s="14">
        <f t="shared" si="4"/>
        <v>515.1</v>
      </c>
      <c r="I19" s="14">
        <v>0</v>
      </c>
      <c r="J19" s="14"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P19" s="2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E19" s="2"/>
      <c r="AG19" s="8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T19" s="2"/>
    </row>
    <row r="20" spans="1:46" x14ac:dyDescent="0.45">
      <c r="A20" s="14" t="s">
        <v>56</v>
      </c>
      <c r="C20" s="14">
        <v>0</v>
      </c>
      <c r="D20" s="14">
        <v>0</v>
      </c>
      <c r="E20" s="14">
        <v>0</v>
      </c>
      <c r="F20" s="14">
        <v>0</v>
      </c>
      <c r="G20" s="14">
        <f t="shared" si="3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P20" s="2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E20" s="2"/>
      <c r="AG20" s="8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T20" s="2"/>
    </row>
    <row r="21" spans="1:46" x14ac:dyDescent="0.45">
      <c r="A21" s="14" t="s">
        <v>57</v>
      </c>
      <c r="C21" s="14"/>
      <c r="D21" s="14"/>
      <c r="E21" s="14"/>
      <c r="F21" s="14"/>
      <c r="G21" s="14">
        <f t="shared" si="3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P21" s="2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E21" s="2"/>
      <c r="AG21" s="8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T21" s="2"/>
    </row>
    <row r="22" spans="1:46" x14ac:dyDescent="0.45">
      <c r="A22" s="14" t="s">
        <v>58</v>
      </c>
      <c r="C22" s="14"/>
      <c r="D22" s="14"/>
      <c r="E22" s="14"/>
      <c r="F22" s="14"/>
      <c r="G22" s="14">
        <f t="shared" si="3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P22" s="2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E22" s="2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T22" s="2"/>
    </row>
    <row r="23" spans="1:46" x14ac:dyDescent="0.45">
      <c r="A23" s="14" t="s">
        <v>59</v>
      </c>
      <c r="C23" s="14"/>
      <c r="D23" s="14"/>
      <c r="E23" s="14"/>
      <c r="F23" s="14"/>
      <c r="G23" s="14">
        <f t="shared" si="3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P23" s="2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E23" s="2"/>
      <c r="AG23" s="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T23" s="2"/>
    </row>
    <row r="24" spans="1:46" x14ac:dyDescent="0.45">
      <c r="A24" s="14" t="s">
        <v>60</v>
      </c>
      <c r="C24" s="14"/>
      <c r="D24" s="14"/>
      <c r="E24" s="14"/>
      <c r="F24" s="14"/>
      <c r="G24" s="14"/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0</v>
      </c>
      <c r="M24" s="14">
        <f t="shared" si="4"/>
        <v>0</v>
      </c>
      <c r="N24" s="14">
        <f t="shared" si="4"/>
        <v>0</v>
      </c>
      <c r="P24" s="2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E24" s="2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T24" s="2"/>
    </row>
    <row r="25" spans="1:46" x14ac:dyDescent="0.45">
      <c r="A25" s="14" t="s">
        <v>61</v>
      </c>
      <c r="C25" s="14"/>
      <c r="D25" s="14"/>
      <c r="E25" s="14"/>
      <c r="F25" s="14"/>
      <c r="G25" s="14"/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P25" s="2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E25" s="2"/>
      <c r="AG25" s="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T25" s="2"/>
    </row>
    <row r="26" spans="1:46" x14ac:dyDescent="0.45">
      <c r="A26" s="14" t="s">
        <v>62</v>
      </c>
      <c r="C26" s="14"/>
      <c r="D26" s="14"/>
      <c r="E26" s="14"/>
      <c r="F26" s="14"/>
      <c r="G26" s="14"/>
      <c r="H26" s="14">
        <f t="shared" si="4"/>
        <v>0</v>
      </c>
      <c r="I26" s="14">
        <f t="shared" si="4"/>
        <v>0</v>
      </c>
      <c r="J26" s="14">
        <f t="shared" si="4"/>
        <v>0</v>
      </c>
      <c r="K26" s="14">
        <f t="shared" si="4"/>
        <v>0</v>
      </c>
      <c r="L26" s="14">
        <f t="shared" si="4"/>
        <v>0</v>
      </c>
      <c r="M26" s="14">
        <f t="shared" si="4"/>
        <v>0</v>
      </c>
      <c r="N26" s="14">
        <f t="shared" si="4"/>
        <v>0</v>
      </c>
      <c r="P26" s="2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E26" s="2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T26" s="2"/>
    </row>
    <row r="27" spans="1:46" x14ac:dyDescent="0.45">
      <c r="A27" s="14" t="s">
        <v>63</v>
      </c>
      <c r="C27" s="14"/>
      <c r="D27" s="14"/>
      <c r="E27" s="14"/>
      <c r="F27" s="14"/>
      <c r="G27" s="14"/>
      <c r="H27" s="14">
        <f t="shared" si="4"/>
        <v>0</v>
      </c>
      <c r="I27" s="14">
        <f t="shared" si="4"/>
        <v>0</v>
      </c>
      <c r="J27" s="14">
        <f t="shared" si="4"/>
        <v>0</v>
      </c>
      <c r="K27" s="14">
        <f t="shared" si="4"/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  <c r="P27" s="2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E27" s="2"/>
      <c r="AG27" s="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T27" s="2"/>
    </row>
    <row r="28" spans="1:46" x14ac:dyDescent="0.45">
      <c r="A28" s="15" t="s">
        <v>64</v>
      </c>
      <c r="C28" s="14"/>
      <c r="D28" s="14"/>
      <c r="E28" s="14"/>
      <c r="F28" s="14"/>
      <c r="G28" s="14"/>
      <c r="H28" s="14"/>
      <c r="I28" s="14"/>
      <c r="J28" s="14"/>
      <c r="K28" s="14">
        <f t="shared" ref="K28" si="5">J28</f>
        <v>0</v>
      </c>
      <c r="L28" s="14"/>
      <c r="M28" s="14">
        <v>0</v>
      </c>
      <c r="N28" s="14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6" x14ac:dyDescent="0.45">
      <c r="A29" s="14" t="s">
        <v>110</v>
      </c>
      <c r="C29" s="7">
        <f>SUM(C5:C28)</f>
        <v>11513</v>
      </c>
      <c r="D29" s="7">
        <f t="shared" ref="D29:N29" si="6">SUM(D5:D28)</f>
        <v>23440</v>
      </c>
      <c r="E29" s="7">
        <f t="shared" si="6"/>
        <v>12136</v>
      </c>
      <c r="F29" s="7">
        <f t="shared" si="6"/>
        <v>23431</v>
      </c>
      <c r="G29" s="7">
        <f t="shared" si="6"/>
        <v>19916.350000000002</v>
      </c>
      <c r="H29" s="7">
        <f t="shared" si="6"/>
        <v>19916.350000000002</v>
      </c>
      <c r="I29" s="7">
        <f t="shared" si="6"/>
        <v>14261.3</v>
      </c>
      <c r="J29" s="7">
        <f t="shared" si="6"/>
        <v>14261.3</v>
      </c>
      <c r="K29" s="7">
        <f t="shared" si="6"/>
        <v>14261.3</v>
      </c>
      <c r="L29" s="7">
        <f t="shared" si="6"/>
        <v>14261.3</v>
      </c>
      <c r="M29" s="7">
        <f t="shared" si="6"/>
        <v>14261.3</v>
      </c>
      <c r="N29" s="7">
        <f t="shared" si="6"/>
        <v>14261.3</v>
      </c>
      <c r="O29" s="10"/>
      <c r="P29" s="2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0"/>
      <c r="AE29" s="2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0"/>
      <c r="AT29" s="2"/>
    </row>
    <row r="30" spans="1:46" x14ac:dyDescent="0.45">
      <c r="A30" s="14" t="s">
        <v>109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9"/>
      <c r="P30" s="2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/>
      <c r="AE30" s="2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9"/>
      <c r="AT30" s="2"/>
    </row>
    <row r="31" spans="1:46" x14ac:dyDescent="0.45">
      <c r="A31" s="6" t="s">
        <v>1</v>
      </c>
      <c r="C31" s="14"/>
      <c r="D31" s="24"/>
      <c r="E31" s="24"/>
      <c r="F31" s="24"/>
      <c r="G31" s="24"/>
      <c r="H31" s="14"/>
      <c r="I31" s="24"/>
      <c r="J31" s="24"/>
      <c r="K31" s="14"/>
      <c r="L31" s="24"/>
      <c r="M31" s="14"/>
      <c r="N31" s="24"/>
      <c r="P31" s="2"/>
      <c r="R31" s="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E31" s="2"/>
      <c r="AG31" s="8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T31" s="2"/>
    </row>
    <row r="32" spans="1:46" x14ac:dyDescent="0.45">
      <c r="A32" s="6" t="s">
        <v>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4"/>
      <c r="N32" s="24"/>
      <c r="P32" s="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E32" s="2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T32" s="2"/>
    </row>
    <row r="33" spans="1:46" x14ac:dyDescent="0.45">
      <c r="A33" s="14" t="s">
        <v>92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2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E33" s="2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T33" s="2"/>
    </row>
    <row r="34" spans="1:46" x14ac:dyDescent="0.45">
      <c r="A34" s="4" t="s">
        <v>14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f>G34/6*5</f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P34" s="2"/>
      <c r="R34" s="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E34" s="2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T34" s="2"/>
    </row>
    <row r="35" spans="1:46" x14ac:dyDescent="0.4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7" spans="1:46" x14ac:dyDescent="0.45">
      <c r="M37" s="2"/>
      <c r="N37" s="2"/>
    </row>
  </sheetData>
  <pageMargins left="0.7" right="0.7" top="0.75" bottom="0.75" header="0.3" footer="0.3"/>
  <pageSetup paperSize="9" scale="65" orientation="portrait" r:id="rId1"/>
  <headerFooter>
    <oddHeader>&amp;CPeople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T28"/>
  <sheetViews>
    <sheetView showGridLines="0" showRowColHeaders="0" showRuler="0" view="pageLayout" zoomScaleNormal="90" workbookViewId="0"/>
  </sheetViews>
  <sheetFormatPr defaultRowHeight="14.25" x14ac:dyDescent="0.45"/>
  <cols>
    <col min="1" max="1" width="23.33203125" customWidth="1"/>
    <col min="3" max="4" width="9.06640625" style="5"/>
    <col min="14" max="14" width="10.59765625" bestFit="1" customWidth="1"/>
    <col min="16" max="16" width="10.33203125" bestFit="1" customWidth="1"/>
    <col min="18" max="18" width="16" bestFit="1" customWidth="1"/>
    <col min="30" max="30" width="2.73046875" customWidth="1"/>
    <col min="31" max="31" width="10.33203125" bestFit="1" customWidth="1"/>
    <col min="45" max="45" width="3.265625" customWidth="1"/>
    <col min="46" max="46" width="10.33203125" bestFit="1" customWidth="1"/>
  </cols>
  <sheetData>
    <row r="2" spans="1:46" x14ac:dyDescent="0.45">
      <c r="B2" s="26" t="s">
        <v>39</v>
      </c>
      <c r="C2" s="27">
        <v>1</v>
      </c>
      <c r="D2" s="27">
        <f>C2+1</f>
        <v>2</v>
      </c>
      <c r="E2" s="27">
        <f t="shared" ref="E2:N2" si="0">D2+1</f>
        <v>3</v>
      </c>
      <c r="F2" s="27">
        <f t="shared" si="0"/>
        <v>4</v>
      </c>
      <c r="G2" s="27">
        <f t="shared" si="0"/>
        <v>5</v>
      </c>
      <c r="H2" s="27">
        <f t="shared" si="0"/>
        <v>6</v>
      </c>
      <c r="I2" s="27">
        <f t="shared" si="0"/>
        <v>7</v>
      </c>
      <c r="J2" s="27">
        <f t="shared" si="0"/>
        <v>8</v>
      </c>
      <c r="K2" s="27">
        <f t="shared" si="0"/>
        <v>9</v>
      </c>
      <c r="L2" s="27">
        <f t="shared" si="0"/>
        <v>10</v>
      </c>
      <c r="M2" s="27">
        <f t="shared" si="0"/>
        <v>11</v>
      </c>
      <c r="N2" s="27">
        <f t="shared" si="0"/>
        <v>12</v>
      </c>
      <c r="O2" s="1"/>
      <c r="P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  <c r="AE2" s="1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</row>
    <row r="3" spans="1:46" x14ac:dyDescent="0.45">
      <c r="A3" s="5" t="s">
        <v>106</v>
      </c>
      <c r="C3" s="7">
        <f>SUM(C4:C37)</f>
        <v>2911</v>
      </c>
      <c r="D3" s="7">
        <f t="shared" ref="D3:N3" si="1">SUM(D4:D37)</f>
        <v>1841</v>
      </c>
      <c r="E3" s="7">
        <f t="shared" si="1"/>
        <v>1900</v>
      </c>
      <c r="F3" s="7">
        <f t="shared" si="1"/>
        <v>2025</v>
      </c>
      <c r="G3" s="7">
        <f t="shared" si="1"/>
        <v>3645</v>
      </c>
      <c r="H3" s="7">
        <f t="shared" si="1"/>
        <v>2954.5</v>
      </c>
      <c r="I3" s="7">
        <f t="shared" si="1"/>
        <v>1101</v>
      </c>
      <c r="J3" s="7">
        <f t="shared" si="1"/>
        <v>3156</v>
      </c>
      <c r="K3" s="7">
        <f t="shared" si="1"/>
        <v>2768</v>
      </c>
      <c r="L3" s="7">
        <f t="shared" si="1"/>
        <v>2387</v>
      </c>
      <c r="M3" s="7">
        <f t="shared" si="1"/>
        <v>4459.666666666667</v>
      </c>
      <c r="N3" s="7">
        <f t="shared" si="1"/>
        <v>3968</v>
      </c>
      <c r="O3" s="1"/>
      <c r="P3" s="2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"/>
      <c r="AE3" s="2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1"/>
      <c r="AT3" s="2"/>
    </row>
    <row r="4" spans="1:46" x14ac:dyDescent="0.45">
      <c r="A4" s="7" t="s">
        <v>68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R4" s="5"/>
      <c r="AG4" s="5"/>
    </row>
    <row r="5" spans="1:46" x14ac:dyDescent="0.45">
      <c r="A5" s="8" t="s">
        <v>5</v>
      </c>
      <c r="C5" s="14">
        <v>400</v>
      </c>
      <c r="D5" s="14">
        <v>400</v>
      </c>
      <c r="E5" s="14">
        <v>400</v>
      </c>
      <c r="F5" s="14">
        <v>400</v>
      </c>
      <c r="G5" s="14">
        <v>400</v>
      </c>
      <c r="H5" s="14">
        <v>400</v>
      </c>
      <c r="I5" s="14">
        <v>400</v>
      </c>
      <c r="J5" s="14">
        <v>400</v>
      </c>
      <c r="K5" s="14">
        <v>400</v>
      </c>
      <c r="L5" s="14">
        <v>400</v>
      </c>
      <c r="M5" s="14">
        <v>400</v>
      </c>
      <c r="N5" s="14">
        <v>400</v>
      </c>
      <c r="P5" s="2"/>
      <c r="R5" s="7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E5" s="2"/>
      <c r="AG5" s="14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T5" s="2"/>
    </row>
    <row r="6" spans="1:46" x14ac:dyDescent="0.45">
      <c r="A6" s="8" t="s">
        <v>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P6" s="2"/>
      <c r="R6" s="7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E6" s="2"/>
      <c r="AG6" s="1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T6" s="2"/>
    </row>
    <row r="7" spans="1:46" x14ac:dyDescent="0.45">
      <c r="A7" s="8" t="s">
        <v>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P7" s="2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E7" s="2"/>
      <c r="AG7" s="14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T7" s="2"/>
    </row>
    <row r="8" spans="1:46" x14ac:dyDescent="0.45">
      <c r="A8" s="8" t="s">
        <v>7</v>
      </c>
      <c r="C8" s="14">
        <v>0</v>
      </c>
      <c r="D8" s="14">
        <v>0</v>
      </c>
      <c r="E8" s="14">
        <v>0</v>
      </c>
      <c r="F8" s="14">
        <v>0</v>
      </c>
      <c r="G8" s="14">
        <v>261</v>
      </c>
      <c r="H8" s="14">
        <v>0</v>
      </c>
      <c r="I8" s="14">
        <v>0</v>
      </c>
      <c r="J8" s="14">
        <v>0</v>
      </c>
      <c r="K8" s="14">
        <v>0</v>
      </c>
      <c r="L8" s="14">
        <v>159</v>
      </c>
      <c r="M8" s="14">
        <v>0</v>
      </c>
      <c r="N8" s="9">
        <v>0</v>
      </c>
      <c r="P8" s="2"/>
      <c r="R8" s="7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E8" s="2"/>
      <c r="AG8" s="1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T8" s="2"/>
    </row>
    <row r="9" spans="1:46" x14ac:dyDescent="0.45">
      <c r="A9" s="14" t="s">
        <v>36</v>
      </c>
      <c r="C9" s="14"/>
      <c r="D9" s="14"/>
      <c r="E9" s="14">
        <v>151</v>
      </c>
      <c r="F9" s="14">
        <v>203</v>
      </c>
      <c r="G9" s="14">
        <v>125</v>
      </c>
      <c r="H9" s="14">
        <v>354</v>
      </c>
      <c r="I9" s="14">
        <v>67</v>
      </c>
      <c r="J9" s="14">
        <v>145</v>
      </c>
      <c r="K9" s="14">
        <v>209</v>
      </c>
      <c r="L9" s="14">
        <v>210</v>
      </c>
      <c r="M9" s="14">
        <v>123</v>
      </c>
      <c r="N9" s="9">
        <v>177</v>
      </c>
      <c r="P9" s="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E9" s="2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T9" s="2"/>
    </row>
    <row r="10" spans="1:46" x14ac:dyDescent="0.45">
      <c r="A10" s="8" t="s">
        <v>8</v>
      </c>
      <c r="C10" s="14">
        <v>631</v>
      </c>
      <c r="D10" s="14"/>
      <c r="E10" s="14">
        <v>60</v>
      </c>
      <c r="F10" s="14">
        <v>45</v>
      </c>
      <c r="G10" s="14">
        <v>148</v>
      </c>
      <c r="H10" s="14">
        <v>0</v>
      </c>
      <c r="I10" s="14">
        <v>23</v>
      </c>
      <c r="J10" s="14">
        <v>0</v>
      </c>
      <c r="K10" s="14">
        <v>88</v>
      </c>
      <c r="L10" s="14">
        <v>0</v>
      </c>
      <c r="M10" s="14">
        <v>0</v>
      </c>
      <c r="N10" s="7">
        <v>0</v>
      </c>
      <c r="P10" s="2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E10" s="2"/>
      <c r="AG10" s="1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T10" s="2"/>
    </row>
    <row r="11" spans="1:46" x14ac:dyDescent="0.45">
      <c r="A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2"/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E11" s="2"/>
      <c r="AG11" s="1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T11" s="2"/>
    </row>
    <row r="12" spans="1:46" x14ac:dyDescent="0.45">
      <c r="A12" s="7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"/>
      <c r="P12" s="2"/>
      <c r="R12" s="7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E12" s="2"/>
      <c r="AG12" s="7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T12" s="2"/>
    </row>
    <row r="13" spans="1:46" x14ac:dyDescent="0.45">
      <c r="A13" s="8" t="s">
        <v>10</v>
      </c>
      <c r="C13" s="14">
        <v>0</v>
      </c>
      <c r="D13" s="14">
        <v>69</v>
      </c>
      <c r="E13" s="14">
        <v>0</v>
      </c>
      <c r="F13" s="14">
        <v>109</v>
      </c>
      <c r="G13" s="14">
        <v>0</v>
      </c>
      <c r="H13" s="14">
        <v>129.16666666666666</v>
      </c>
      <c r="I13" s="14">
        <v>20</v>
      </c>
      <c r="J13" s="14">
        <v>29</v>
      </c>
      <c r="K13" s="14">
        <v>98</v>
      </c>
      <c r="L13" s="14">
        <v>0</v>
      </c>
      <c r="M13" s="14">
        <v>0</v>
      </c>
      <c r="N13" s="9">
        <v>1000</v>
      </c>
      <c r="O13" s="9"/>
      <c r="P13" s="2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9"/>
      <c r="AE13" s="2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9"/>
      <c r="AT13" s="2"/>
    </row>
    <row r="14" spans="1:46" x14ac:dyDescent="0.45">
      <c r="A14" s="8" t="s">
        <v>11</v>
      </c>
      <c r="C14" s="14">
        <v>73</v>
      </c>
      <c r="D14" s="14">
        <v>0</v>
      </c>
      <c r="E14" s="14">
        <v>107</v>
      </c>
      <c r="F14" s="14">
        <v>214</v>
      </c>
      <c r="G14" s="14">
        <v>107</v>
      </c>
      <c r="H14" s="14">
        <v>322</v>
      </c>
      <c r="I14" s="14">
        <v>0</v>
      </c>
      <c r="J14" s="14">
        <v>107</v>
      </c>
      <c r="K14" s="14">
        <v>107</v>
      </c>
      <c r="L14" s="14">
        <v>0</v>
      </c>
      <c r="M14" s="14">
        <v>107</v>
      </c>
      <c r="N14" s="9">
        <v>107</v>
      </c>
      <c r="P14" s="2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E14" s="2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T14" s="2"/>
    </row>
    <row r="15" spans="1:46" x14ac:dyDescent="0.45">
      <c r="A15" s="8" t="s">
        <v>12</v>
      </c>
      <c r="C15" s="14">
        <v>1107</v>
      </c>
      <c r="D15" s="22">
        <v>993</v>
      </c>
      <c r="E15" s="14">
        <v>699</v>
      </c>
      <c r="F15" s="14">
        <v>584</v>
      </c>
      <c r="G15" s="14">
        <v>2237</v>
      </c>
      <c r="H15" s="14">
        <v>863.33333333333326</v>
      </c>
      <c r="I15" s="14">
        <v>129</v>
      </c>
      <c r="J15" s="14">
        <v>1617</v>
      </c>
      <c r="K15" s="14">
        <v>881</v>
      </c>
      <c r="L15" s="14">
        <v>954</v>
      </c>
      <c r="M15" s="14">
        <v>1009.1666666666667</v>
      </c>
      <c r="N15" s="9">
        <v>1009</v>
      </c>
      <c r="P15" s="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E15" s="2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T15" s="2"/>
    </row>
    <row r="16" spans="1:46" x14ac:dyDescent="0.45">
      <c r="A16" s="14" t="s">
        <v>35</v>
      </c>
      <c r="C16" s="14">
        <v>0</v>
      </c>
      <c r="D16" s="22">
        <v>0</v>
      </c>
      <c r="E16" s="14">
        <v>150</v>
      </c>
      <c r="F16" s="14">
        <v>159</v>
      </c>
      <c r="G16" s="14">
        <v>158</v>
      </c>
      <c r="H16" s="14">
        <v>165</v>
      </c>
      <c r="I16" s="14">
        <v>190</v>
      </c>
      <c r="J16" s="14">
        <v>637</v>
      </c>
      <c r="K16" s="14">
        <v>398</v>
      </c>
      <c r="L16" s="14">
        <v>393</v>
      </c>
      <c r="M16" s="14">
        <v>394.16666666666663</v>
      </c>
      <c r="N16" s="9">
        <v>394</v>
      </c>
      <c r="P16" s="2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E16" s="2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T16" s="2"/>
    </row>
    <row r="17" spans="1:46" x14ac:dyDescent="0.45">
      <c r="A17" s="8" t="s">
        <v>13</v>
      </c>
      <c r="C17" s="14">
        <v>0</v>
      </c>
      <c r="D17" s="22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9">
        <v>195</v>
      </c>
      <c r="P17" s="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E17" s="2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T17" s="2"/>
    </row>
    <row r="18" spans="1:46" x14ac:dyDescent="0.45">
      <c r="A18" s="8" t="s">
        <v>20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P18" s="2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E18" s="2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T18" s="2"/>
    </row>
    <row r="19" spans="1:46" x14ac:dyDescent="0.45">
      <c r="A19" s="8" t="s">
        <v>21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P19" s="2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2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T19" s="2"/>
    </row>
    <row r="20" spans="1:46" x14ac:dyDescent="0.45">
      <c r="A20" s="15" t="s">
        <v>69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9">
        <v>0</v>
      </c>
      <c r="P20" s="2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E20" s="2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T20" s="2"/>
    </row>
    <row r="21" spans="1:46" x14ac:dyDescent="0.45">
      <c r="A21" s="8" t="s">
        <v>23</v>
      </c>
      <c r="C21" s="14">
        <v>199</v>
      </c>
      <c r="D21" s="14">
        <v>169</v>
      </c>
      <c r="E21" s="14">
        <f t="shared" ref="E21:K21" si="2">D21</f>
        <v>169</v>
      </c>
      <c r="F21" s="14">
        <v>199</v>
      </c>
      <c r="G21" s="14">
        <v>198</v>
      </c>
      <c r="H21" s="14">
        <v>198</v>
      </c>
      <c r="I21" s="14">
        <f t="shared" si="2"/>
        <v>198</v>
      </c>
      <c r="J21" s="14">
        <v>168</v>
      </c>
      <c r="K21" s="14">
        <f t="shared" si="2"/>
        <v>168</v>
      </c>
      <c r="L21" s="14">
        <v>213</v>
      </c>
      <c r="M21" s="14">
        <v>2248</v>
      </c>
      <c r="N21" s="9">
        <v>605</v>
      </c>
      <c r="P21" s="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E21" s="2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T21" s="2"/>
    </row>
    <row r="22" spans="1:46" x14ac:dyDescent="0.45">
      <c r="A22" s="8" t="s">
        <v>27</v>
      </c>
      <c r="C22" s="14">
        <v>7</v>
      </c>
      <c r="D22" s="14">
        <v>8</v>
      </c>
      <c r="E22" s="14">
        <v>10</v>
      </c>
      <c r="F22" s="14">
        <v>9</v>
      </c>
      <c r="G22" s="14">
        <v>11</v>
      </c>
      <c r="H22" s="14">
        <v>12</v>
      </c>
      <c r="I22" s="14">
        <v>10</v>
      </c>
      <c r="J22" s="14">
        <v>8</v>
      </c>
      <c r="K22" s="14">
        <v>6</v>
      </c>
      <c r="L22" s="14">
        <v>8</v>
      </c>
      <c r="M22" s="14">
        <v>10</v>
      </c>
      <c r="N22" s="9">
        <v>8</v>
      </c>
      <c r="P22" s="2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E22" s="2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T22" s="2"/>
    </row>
    <row r="23" spans="1:46" x14ac:dyDescent="0.45">
      <c r="A23" s="8" t="s">
        <v>28</v>
      </c>
      <c r="C23" s="14">
        <v>494</v>
      </c>
      <c r="D23" s="14">
        <v>63</v>
      </c>
      <c r="E23" s="14">
        <v>0</v>
      </c>
      <c r="F23" s="14">
        <v>0</v>
      </c>
      <c r="G23" s="14">
        <v>0</v>
      </c>
      <c r="H23" s="14">
        <v>348</v>
      </c>
      <c r="I23" s="14">
        <v>0</v>
      </c>
      <c r="J23" s="14">
        <v>0</v>
      </c>
      <c r="K23" s="14">
        <v>349</v>
      </c>
      <c r="L23" s="14">
        <v>0</v>
      </c>
      <c r="M23" s="14">
        <v>0</v>
      </c>
      <c r="N23" s="9">
        <v>0</v>
      </c>
      <c r="P23" s="2"/>
      <c r="R23" s="1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E23" s="2"/>
      <c r="AG23" s="1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T23" s="2"/>
    </row>
    <row r="24" spans="1:46" x14ac:dyDescent="0.45">
      <c r="A24" s="14" t="s">
        <v>38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0</v>
      </c>
      <c r="N24" s="9">
        <v>0</v>
      </c>
      <c r="P24" s="2"/>
      <c r="R24" s="1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E24" s="2"/>
      <c r="AG24" s="1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T24" s="2"/>
    </row>
    <row r="25" spans="1:46" x14ac:dyDescent="0.45">
      <c r="A25" s="14" t="s">
        <v>37</v>
      </c>
      <c r="C25" s="14"/>
      <c r="D25" s="22">
        <v>139</v>
      </c>
      <c r="E25" s="14">
        <v>154</v>
      </c>
      <c r="F25" s="14">
        <v>103</v>
      </c>
      <c r="G25" s="14">
        <v>0</v>
      </c>
      <c r="H25" s="14">
        <v>163</v>
      </c>
      <c r="I25" s="14">
        <v>64</v>
      </c>
      <c r="J25" s="14">
        <v>45</v>
      </c>
      <c r="K25" s="14">
        <v>64</v>
      </c>
      <c r="L25" s="14">
        <v>50</v>
      </c>
      <c r="M25" s="14">
        <v>168.33333333333331</v>
      </c>
      <c r="N25" s="8">
        <v>73</v>
      </c>
      <c r="P25" s="2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E25" s="2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T25" s="2"/>
    </row>
    <row r="26" spans="1:46" x14ac:dyDescent="0.45">
      <c r="A26" s="14"/>
      <c r="C26" s="7"/>
      <c r="D26" s="7"/>
      <c r="E26" s="8"/>
      <c r="F26" s="8"/>
      <c r="G26" s="8"/>
      <c r="H26" s="7"/>
      <c r="I26" s="7"/>
      <c r="J26" s="8"/>
      <c r="K26" s="8"/>
      <c r="L26" s="7"/>
      <c r="M26" s="8"/>
      <c r="N26" s="8"/>
      <c r="P26" s="2"/>
      <c r="AE26" s="2"/>
      <c r="AT26" s="2"/>
    </row>
    <row r="27" spans="1:46" x14ac:dyDescent="0.45">
      <c r="C27" s="7"/>
      <c r="D27" s="7"/>
      <c r="E27" s="8"/>
      <c r="F27" s="8"/>
      <c r="G27" s="8"/>
      <c r="H27" s="7"/>
      <c r="I27" s="8"/>
      <c r="J27" s="8"/>
      <c r="K27" s="8"/>
      <c r="L27" s="8"/>
      <c r="M27" s="8"/>
      <c r="N27" s="8"/>
    </row>
    <row r="28" spans="1:46" x14ac:dyDescent="0.45"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</row>
  </sheetData>
  <pageMargins left="0.7" right="0.7" top="0.75" bottom="0.75" header="0.3" footer="0.3"/>
  <pageSetup paperSize="9" scale="62" orientation="portrait" r:id="rId1"/>
  <headerFooter>
    <oddHeader>&amp;CPremises and Admin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T46"/>
  <sheetViews>
    <sheetView showGridLines="0" showRowColHeaders="0" showRuler="0" view="pageLayout" zoomScaleNormal="90" workbookViewId="0"/>
  </sheetViews>
  <sheetFormatPr defaultRowHeight="14.25" x14ac:dyDescent="0.45"/>
  <cols>
    <col min="1" max="1" width="23.265625" bestFit="1" customWidth="1"/>
    <col min="3" max="4" width="9.06640625" style="5"/>
    <col min="15" max="15" width="3.265625" customWidth="1"/>
    <col min="16" max="16" width="9.33203125" bestFit="1" customWidth="1"/>
  </cols>
  <sheetData>
    <row r="2" spans="1:46" x14ac:dyDescent="0.45">
      <c r="B2" s="26" t="s">
        <v>39</v>
      </c>
      <c r="C2" s="27">
        <v>1</v>
      </c>
      <c r="D2" s="27">
        <f>C2+1</f>
        <v>2</v>
      </c>
      <c r="E2" s="27">
        <f t="shared" ref="E2:N2" si="0">D2+1</f>
        <v>3</v>
      </c>
      <c r="F2" s="27">
        <f t="shared" si="0"/>
        <v>4</v>
      </c>
      <c r="G2" s="27">
        <f t="shared" si="0"/>
        <v>5</v>
      </c>
      <c r="H2" s="27">
        <f t="shared" si="0"/>
        <v>6</v>
      </c>
      <c r="I2" s="27">
        <f t="shared" si="0"/>
        <v>7</v>
      </c>
      <c r="J2" s="27">
        <f t="shared" si="0"/>
        <v>8</v>
      </c>
      <c r="K2" s="27">
        <f t="shared" si="0"/>
        <v>9</v>
      </c>
      <c r="L2" s="27">
        <f t="shared" si="0"/>
        <v>10</v>
      </c>
      <c r="M2" s="27">
        <f t="shared" si="0"/>
        <v>11</v>
      </c>
      <c r="N2" s="27">
        <f t="shared" si="0"/>
        <v>12</v>
      </c>
      <c r="O2" s="1"/>
      <c r="P2" s="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"/>
      <c r="AE2" s="1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"/>
      <c r="AT2" s="1"/>
    </row>
    <row r="3" spans="1:46" x14ac:dyDescent="0.45">
      <c r="A3" t="s">
        <v>107</v>
      </c>
      <c r="B3" s="5"/>
      <c r="C3" s="7">
        <f t="shared" ref="C3:N3" si="1">SUM(C4:C48)</f>
        <v>3491</v>
      </c>
      <c r="D3" s="7">
        <f t="shared" si="1"/>
        <v>1874</v>
      </c>
      <c r="E3" s="7">
        <f t="shared" si="1"/>
        <v>5627</v>
      </c>
      <c r="F3" s="7">
        <f t="shared" si="1"/>
        <v>1694</v>
      </c>
      <c r="G3" s="7">
        <f t="shared" si="1"/>
        <v>2443</v>
      </c>
      <c r="H3" s="7">
        <f t="shared" si="1"/>
        <v>2163.3333333333335</v>
      </c>
      <c r="I3" s="7">
        <f t="shared" si="1"/>
        <v>3555</v>
      </c>
      <c r="J3" s="7">
        <f t="shared" si="1"/>
        <v>2582</v>
      </c>
      <c r="K3" s="7">
        <f t="shared" si="1"/>
        <v>5928</v>
      </c>
      <c r="L3" s="7">
        <f t="shared" si="1"/>
        <v>3066</v>
      </c>
      <c r="M3" s="7">
        <f t="shared" si="1"/>
        <v>2294.9999999999995</v>
      </c>
      <c r="N3" s="7">
        <f t="shared" si="1"/>
        <v>12167.333333333332</v>
      </c>
      <c r="O3" s="1"/>
      <c r="P3" s="2"/>
      <c r="R3" s="1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"/>
      <c r="AE3" s="2"/>
      <c r="AG3" s="14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1"/>
      <c r="AT3" s="2"/>
    </row>
    <row r="4" spans="1:46" x14ac:dyDescent="0.4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R4" s="13"/>
      <c r="AG4" s="13"/>
    </row>
    <row r="5" spans="1:46" x14ac:dyDescent="0.45">
      <c r="A5" t="s">
        <v>70</v>
      </c>
      <c r="C5" s="14">
        <v>1278</v>
      </c>
      <c r="D5" s="14">
        <v>1278</v>
      </c>
      <c r="E5" s="14">
        <v>1187</v>
      </c>
      <c r="F5" s="14">
        <v>863</v>
      </c>
      <c r="G5" s="14">
        <v>863</v>
      </c>
      <c r="H5" s="14">
        <v>862.5</v>
      </c>
      <c r="I5" s="14">
        <v>863</v>
      </c>
      <c r="J5" s="14">
        <v>863</v>
      </c>
      <c r="K5" s="14">
        <v>863</v>
      </c>
      <c r="L5" s="14">
        <v>1133</v>
      </c>
      <c r="M5" s="14">
        <v>881.66666666666674</v>
      </c>
      <c r="N5" s="14">
        <v>1000</v>
      </c>
      <c r="P5" s="2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E5" s="2"/>
      <c r="AG5" s="14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T5" s="2"/>
    </row>
    <row r="6" spans="1:46" x14ac:dyDescent="0.45">
      <c r="A6" t="s">
        <v>71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P6" s="2"/>
      <c r="R6" s="1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E6" s="2"/>
      <c r="AG6" s="14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T6" s="2"/>
    </row>
    <row r="7" spans="1:46" x14ac:dyDescent="0.45">
      <c r="A7" t="s">
        <v>72</v>
      </c>
      <c r="C7" s="14">
        <v>29</v>
      </c>
      <c r="D7" s="14">
        <v>8</v>
      </c>
      <c r="E7" s="14">
        <v>8</v>
      </c>
      <c r="F7" s="14">
        <v>8</v>
      </c>
      <c r="G7" s="14">
        <v>8</v>
      </c>
      <c r="H7" s="14">
        <v>7.5</v>
      </c>
      <c r="I7" s="14">
        <v>8</v>
      </c>
      <c r="J7" s="14">
        <v>8</v>
      </c>
      <c r="K7" s="14">
        <v>9</v>
      </c>
      <c r="L7" s="14">
        <v>9</v>
      </c>
      <c r="M7" s="14">
        <v>9.1666666666666661</v>
      </c>
      <c r="N7" s="14">
        <v>10</v>
      </c>
      <c r="P7" s="2"/>
      <c r="R7" s="1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E7" s="2"/>
      <c r="AG7" s="14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T7" s="2"/>
    </row>
    <row r="8" spans="1:46" x14ac:dyDescent="0.45">
      <c r="A8" t="s">
        <v>73</v>
      </c>
      <c r="C8" s="14">
        <v>29</v>
      </c>
      <c r="D8" s="14">
        <v>28</v>
      </c>
      <c r="E8" s="14">
        <v>28</v>
      </c>
      <c r="F8" s="14">
        <v>28</v>
      </c>
      <c r="G8" s="14">
        <v>32</v>
      </c>
      <c r="H8" s="14">
        <v>33.333333333333336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P8" s="2"/>
      <c r="R8" s="1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E8" s="2"/>
      <c r="AG8" s="14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T8" s="2"/>
    </row>
    <row r="9" spans="1:46" x14ac:dyDescent="0.45">
      <c r="A9" t="s">
        <v>74</v>
      </c>
      <c r="C9" s="14">
        <v>0</v>
      </c>
      <c r="D9" s="14">
        <v>0</v>
      </c>
      <c r="E9" s="14">
        <v>7</v>
      </c>
      <c r="F9" s="14">
        <v>73</v>
      </c>
      <c r="G9" s="14">
        <v>7</v>
      </c>
      <c r="H9" s="14">
        <v>5.8333333333333339</v>
      </c>
      <c r="I9" s="14">
        <v>7</v>
      </c>
      <c r="J9" s="14">
        <v>73</v>
      </c>
      <c r="K9" s="14">
        <v>7</v>
      </c>
      <c r="L9" s="14">
        <v>7</v>
      </c>
      <c r="M9" s="14">
        <v>6.6666666666666661</v>
      </c>
      <c r="N9" s="14">
        <v>7</v>
      </c>
      <c r="P9" s="2"/>
      <c r="R9" s="1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E9" s="2"/>
      <c r="AG9" s="14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T9" s="2"/>
    </row>
    <row r="10" spans="1:46" x14ac:dyDescent="0.45">
      <c r="A10" t="s">
        <v>75</v>
      </c>
      <c r="C10" s="14">
        <v>35</v>
      </c>
      <c r="D10" s="14">
        <v>29</v>
      </c>
      <c r="E10" s="14">
        <v>0</v>
      </c>
      <c r="F10" s="14">
        <v>0</v>
      </c>
      <c r="G10" s="14">
        <v>0</v>
      </c>
      <c r="H10" s="14">
        <v>175</v>
      </c>
      <c r="I10" s="14">
        <v>178</v>
      </c>
      <c r="J10" s="14">
        <v>176</v>
      </c>
      <c r="K10" s="14">
        <v>208</v>
      </c>
      <c r="L10" s="14">
        <v>197</v>
      </c>
      <c r="M10" s="14">
        <v>198.33333333333331</v>
      </c>
      <c r="N10" s="14">
        <f t="shared" ref="N10" si="2">M10</f>
        <v>198.33333333333331</v>
      </c>
      <c r="P10" s="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E10" s="2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T10" s="2"/>
    </row>
    <row r="11" spans="1:46" x14ac:dyDescent="0.45">
      <c r="A11" t="s">
        <v>76</v>
      </c>
      <c r="C11" s="14">
        <v>120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4">
        <v>100</v>
      </c>
      <c r="M11" s="14">
        <v>100</v>
      </c>
      <c r="N11" s="14">
        <v>100</v>
      </c>
      <c r="P11" s="2"/>
      <c r="R11" s="1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E11" s="2"/>
      <c r="AG11" s="1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T11" s="2"/>
    </row>
    <row r="12" spans="1:46" x14ac:dyDescent="0.45">
      <c r="A12" t="s">
        <v>77</v>
      </c>
      <c r="C12" s="14">
        <v>400</v>
      </c>
      <c r="D12" s="14">
        <v>333</v>
      </c>
      <c r="E12" s="14">
        <v>0</v>
      </c>
      <c r="F12" s="14">
        <v>333</v>
      </c>
      <c r="G12" s="14">
        <v>0</v>
      </c>
      <c r="H12" s="14">
        <v>333.33333333333337</v>
      </c>
      <c r="I12" s="14">
        <v>0</v>
      </c>
      <c r="J12" s="14">
        <v>333</v>
      </c>
      <c r="K12" s="14">
        <v>0</v>
      </c>
      <c r="L12" s="14">
        <v>0</v>
      </c>
      <c r="M12" s="14">
        <v>333.33333333333337</v>
      </c>
      <c r="N12" s="14">
        <v>333</v>
      </c>
      <c r="P12" s="2"/>
      <c r="R12" s="14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E12" s="2"/>
      <c r="AG12" s="14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T12" s="2"/>
    </row>
    <row r="13" spans="1:46" x14ac:dyDescent="0.45">
      <c r="A13" t="s">
        <v>78</v>
      </c>
      <c r="C13" s="14">
        <v>50</v>
      </c>
      <c r="D13" s="14">
        <v>0</v>
      </c>
      <c r="E13" s="14">
        <v>52</v>
      </c>
      <c r="F13" s="14">
        <v>28</v>
      </c>
      <c r="G13" s="14">
        <v>28</v>
      </c>
      <c r="H13" s="14">
        <v>30.833333333333336</v>
      </c>
      <c r="I13" s="14">
        <v>31</v>
      </c>
      <c r="J13" s="14">
        <v>31</v>
      </c>
      <c r="K13" s="14">
        <v>31</v>
      </c>
      <c r="L13" s="14">
        <v>32</v>
      </c>
      <c r="M13" s="14">
        <v>30.833333333333336</v>
      </c>
      <c r="N13" s="14">
        <v>31</v>
      </c>
      <c r="P13" s="2"/>
      <c r="R13" s="14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E13" s="2"/>
      <c r="AG13" s="14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T13" s="2"/>
    </row>
    <row r="14" spans="1:46" x14ac:dyDescent="0.45">
      <c r="A14" t="s">
        <v>79</v>
      </c>
      <c r="C14" s="14">
        <v>112</v>
      </c>
      <c r="D14" s="14">
        <v>98</v>
      </c>
      <c r="E14" s="14">
        <v>99</v>
      </c>
      <c r="F14" s="14">
        <v>99</v>
      </c>
      <c r="G14" s="14">
        <v>99</v>
      </c>
      <c r="H14" s="14">
        <v>99.166666666666657</v>
      </c>
      <c r="I14" s="14">
        <v>99</v>
      </c>
      <c r="J14" s="14">
        <v>0</v>
      </c>
      <c r="K14" s="14">
        <v>198</v>
      </c>
      <c r="L14" s="14">
        <v>0</v>
      </c>
      <c r="M14" s="14">
        <v>198.33333333333331</v>
      </c>
      <c r="N14" s="14">
        <v>198</v>
      </c>
      <c r="P14" s="2"/>
      <c r="R14" s="1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E14" s="2"/>
      <c r="AG14" s="14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T14" s="2"/>
    </row>
    <row r="15" spans="1:46" x14ac:dyDescent="0.45">
      <c r="A15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195</v>
      </c>
      <c r="J15" s="14">
        <v>0</v>
      </c>
      <c r="K15" s="14">
        <v>0</v>
      </c>
      <c r="L15" s="14">
        <v>819</v>
      </c>
      <c r="M15" s="14">
        <v>0</v>
      </c>
      <c r="N15" s="14">
        <v>0</v>
      </c>
      <c r="P15" s="2"/>
      <c r="R15" s="14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E15" s="2"/>
      <c r="AG15" s="14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T15" s="2"/>
    </row>
    <row r="16" spans="1:46" x14ac:dyDescent="0.45">
      <c r="A16" t="s">
        <v>81</v>
      </c>
      <c r="C16" s="14"/>
      <c r="D16" s="14"/>
      <c r="E16" s="23">
        <v>-153</v>
      </c>
      <c r="F16" s="14">
        <v>91</v>
      </c>
      <c r="G16" s="14">
        <v>91</v>
      </c>
      <c r="H16" s="14">
        <v>90.833333333333343</v>
      </c>
      <c r="I16" s="14">
        <v>91</v>
      </c>
      <c r="J16" s="14">
        <v>91</v>
      </c>
      <c r="K16" s="14">
        <v>91</v>
      </c>
      <c r="L16" s="14">
        <v>91</v>
      </c>
      <c r="M16" s="14">
        <v>90.833333333333343</v>
      </c>
      <c r="N16" s="14">
        <v>91</v>
      </c>
      <c r="P16" s="2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E16" s="2"/>
      <c r="AG16" s="14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T16" s="2"/>
    </row>
    <row r="17" spans="1:46" x14ac:dyDescent="0.45">
      <c r="A17" t="s">
        <v>82</v>
      </c>
      <c r="C17" s="14"/>
      <c r="D17" s="14"/>
      <c r="E17" s="23"/>
      <c r="F17" s="14">
        <v>52</v>
      </c>
      <c r="G17" s="14">
        <v>55</v>
      </c>
      <c r="H17" s="14">
        <v>57.5</v>
      </c>
      <c r="I17" s="14">
        <v>59</v>
      </c>
      <c r="J17" s="14">
        <v>58</v>
      </c>
      <c r="K17" s="14">
        <v>66</v>
      </c>
      <c r="L17" s="14">
        <v>61</v>
      </c>
      <c r="M17" s="14">
        <v>70</v>
      </c>
      <c r="N17" s="14">
        <v>63</v>
      </c>
      <c r="P17" s="2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E17" s="2"/>
      <c r="AG17" s="14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T17" s="2"/>
    </row>
    <row r="18" spans="1:46" x14ac:dyDescent="0.45">
      <c r="A18" t="s">
        <v>83</v>
      </c>
      <c r="C18" s="14"/>
      <c r="D18" s="14"/>
      <c r="E18" s="23"/>
      <c r="F18" s="14"/>
      <c r="G18" s="14">
        <v>570</v>
      </c>
      <c r="H18" s="14">
        <v>286.66666666666669</v>
      </c>
      <c r="I18" s="14">
        <v>293</v>
      </c>
      <c r="J18" s="14">
        <v>0</v>
      </c>
      <c r="K18" s="14">
        <v>290</v>
      </c>
      <c r="L18" s="14">
        <v>0</v>
      </c>
      <c r="M18" s="14">
        <v>295</v>
      </c>
      <c r="N18" s="14">
        <v>295</v>
      </c>
      <c r="P18" s="2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E18" s="2"/>
      <c r="AG18" s="14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T18" s="2"/>
    </row>
    <row r="19" spans="1:46" x14ac:dyDescent="0.45">
      <c r="A19" t="s">
        <v>84</v>
      </c>
      <c r="C19" s="14"/>
      <c r="D19" s="14"/>
      <c r="E19" s="23"/>
      <c r="F19" s="14"/>
      <c r="G19" s="14"/>
      <c r="H19" s="14">
        <v>62.5</v>
      </c>
      <c r="I19" s="14">
        <v>62</v>
      </c>
      <c r="J19" s="14">
        <v>75</v>
      </c>
      <c r="K19" s="14">
        <v>75</v>
      </c>
      <c r="L19" s="14">
        <v>75</v>
      </c>
      <c r="M19" s="14">
        <v>75</v>
      </c>
      <c r="N19" s="14">
        <v>75</v>
      </c>
      <c r="P19" s="2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E19" s="2"/>
      <c r="AG19" s="14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T19" s="2"/>
    </row>
    <row r="20" spans="1:46" x14ac:dyDescent="0.45">
      <c r="A20" t="s">
        <v>85</v>
      </c>
      <c r="C20" s="14"/>
      <c r="D20" s="14"/>
      <c r="E20" s="23"/>
      <c r="F20" s="14"/>
      <c r="G20" s="14"/>
      <c r="H20" s="14"/>
      <c r="I20" s="14"/>
      <c r="J20" s="14">
        <v>0</v>
      </c>
      <c r="K20" s="14">
        <v>30</v>
      </c>
      <c r="L20" s="14">
        <v>0</v>
      </c>
      <c r="M20" s="14">
        <v>0</v>
      </c>
      <c r="N20" s="14">
        <v>0</v>
      </c>
      <c r="P20" s="2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E20" s="2"/>
      <c r="AG20" s="14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T20" s="2"/>
    </row>
    <row r="21" spans="1:46" x14ac:dyDescent="0.45">
      <c r="A21" t="s">
        <v>86</v>
      </c>
      <c r="C21" s="14"/>
      <c r="D21" s="14"/>
      <c r="E21" s="14">
        <v>349</v>
      </c>
      <c r="F21" s="14">
        <v>19</v>
      </c>
      <c r="G21" s="14">
        <v>5</v>
      </c>
      <c r="H21" s="14">
        <v>18.333333333333332</v>
      </c>
      <c r="I21" s="14">
        <v>62</v>
      </c>
      <c r="J21" s="14">
        <v>774</v>
      </c>
      <c r="K21" s="14">
        <v>14</v>
      </c>
      <c r="L21" s="14">
        <v>6</v>
      </c>
      <c r="M21" s="14">
        <v>5.8333333333333339</v>
      </c>
      <c r="N21" s="14">
        <v>6</v>
      </c>
      <c r="P21" s="2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E21" s="2"/>
      <c r="AG21" s="14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T21" s="2"/>
    </row>
    <row r="22" spans="1:46" x14ac:dyDescent="0.45">
      <c r="A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2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E22" s="2"/>
      <c r="AG22" s="14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T22" s="2"/>
    </row>
    <row r="23" spans="1:46" x14ac:dyDescent="0.45">
      <c r="A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R23" s="1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G23" s="1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6" x14ac:dyDescent="0.45">
      <c r="A24" s="14" t="s">
        <v>87</v>
      </c>
      <c r="C24" s="14">
        <v>644</v>
      </c>
      <c r="D24" s="14">
        <v>0</v>
      </c>
      <c r="E24" s="14">
        <v>0</v>
      </c>
      <c r="F24" s="14">
        <v>0</v>
      </c>
      <c r="G24" s="14">
        <v>585</v>
      </c>
      <c r="H24" s="14">
        <v>0</v>
      </c>
      <c r="I24" s="14">
        <v>0</v>
      </c>
      <c r="J24" s="14">
        <v>0</v>
      </c>
      <c r="K24" s="14">
        <f t="shared" ref="K24" si="3">J24</f>
        <v>0</v>
      </c>
      <c r="L24" s="14">
        <v>536</v>
      </c>
      <c r="M24" s="14">
        <v>0</v>
      </c>
      <c r="N24" s="14">
        <v>0</v>
      </c>
      <c r="P24" s="2"/>
      <c r="R24" s="1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E24" s="2"/>
      <c r="AG24" s="1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T24" s="2"/>
    </row>
    <row r="25" spans="1:46" x14ac:dyDescent="0.45">
      <c r="A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R25" s="1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G25" s="14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6" x14ac:dyDescent="0.45">
      <c r="A26" s="8" t="s">
        <v>30</v>
      </c>
      <c r="C26" s="14">
        <v>794</v>
      </c>
      <c r="D26" s="14">
        <v>0</v>
      </c>
      <c r="E26" s="14">
        <v>3950</v>
      </c>
      <c r="F26" s="14">
        <v>0</v>
      </c>
      <c r="G26" s="14">
        <v>0</v>
      </c>
      <c r="H26" s="14">
        <v>0</v>
      </c>
      <c r="I26" s="14">
        <v>1507</v>
      </c>
      <c r="J26" s="14">
        <v>0</v>
      </c>
      <c r="K26" s="14">
        <v>3946</v>
      </c>
      <c r="L26" s="14">
        <v>0</v>
      </c>
      <c r="M26" s="14">
        <v>0</v>
      </c>
      <c r="N26" s="14">
        <v>9760</v>
      </c>
      <c r="P26" s="2"/>
      <c r="R26" s="14"/>
      <c r="S26" s="9"/>
      <c r="T26" s="9"/>
      <c r="U26" s="14"/>
      <c r="V26" s="9"/>
      <c r="W26" s="14"/>
      <c r="X26" s="9"/>
      <c r="Y26" s="9"/>
      <c r="Z26" s="14"/>
      <c r="AA26" s="9"/>
      <c r="AB26" s="9"/>
      <c r="AC26" s="9"/>
      <c r="AE26" s="2"/>
      <c r="AG26" s="14"/>
      <c r="AH26" s="9"/>
      <c r="AI26" s="9"/>
      <c r="AJ26" s="14"/>
      <c r="AK26" s="9"/>
      <c r="AL26" s="14"/>
      <c r="AM26" s="9"/>
      <c r="AN26" s="9"/>
      <c r="AO26" s="14"/>
      <c r="AP26" s="9"/>
      <c r="AQ26" s="9"/>
      <c r="AR26" s="9"/>
      <c r="AT26" s="2"/>
    </row>
    <row r="27" spans="1:46" x14ac:dyDescent="0.45">
      <c r="A27" s="8"/>
      <c r="C27" s="7"/>
      <c r="D27" s="7"/>
      <c r="E27" s="7"/>
      <c r="F27" s="9"/>
      <c r="G27" s="9"/>
      <c r="H27" s="5"/>
      <c r="I27" s="9"/>
      <c r="J27" s="9"/>
      <c r="K27" s="9"/>
      <c r="L27" s="9"/>
      <c r="M27" s="9"/>
      <c r="N27" s="9"/>
    </row>
    <row r="28" spans="1:46" x14ac:dyDescent="0.45">
      <c r="A28" s="8"/>
      <c r="C28" s="7"/>
      <c r="D28" s="7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46" x14ac:dyDescent="0.45">
      <c r="A29" s="8"/>
      <c r="C29" s="7"/>
      <c r="D29" s="7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46" x14ac:dyDescent="0.45">
      <c r="A30" s="8"/>
      <c r="C30" s="7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46" x14ac:dyDescent="0.45">
      <c r="A31" s="8"/>
      <c r="C31" s="7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46" x14ac:dyDescent="0.45">
      <c r="A32" s="8"/>
      <c r="C32" s="7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45">
      <c r="A33" s="8"/>
      <c r="C33" s="7"/>
      <c r="D33" s="7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45">
      <c r="A34" s="8"/>
      <c r="C34" s="7"/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45">
      <c r="A35" s="8"/>
      <c r="C35" s="7"/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45">
      <c r="A36" s="8"/>
      <c r="C36" s="7"/>
      <c r="D36" s="7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45">
      <c r="A37" s="8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45">
      <c r="C38" s="7"/>
      <c r="D38" s="7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45">
      <c r="C39" s="7"/>
      <c r="D39" s="7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45">
      <c r="A40" s="8"/>
      <c r="C40" s="7"/>
      <c r="D40" s="7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45">
      <c r="A41" s="8"/>
      <c r="C41" s="7"/>
      <c r="D41" s="7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45">
      <c r="A42" s="8"/>
      <c r="C42" s="7"/>
      <c r="D42" s="7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45">
      <c r="A43" s="8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45">
      <c r="A44" s="8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45"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45"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</sheetData>
  <phoneticPr fontId="15" type="noConversion"/>
  <pageMargins left="0.7" right="0.7" top="0.75" bottom="0.75" header="0.3" footer="0.3"/>
  <pageSetup paperSize="9" scale="63" orientation="portrait" r:id="rId1"/>
  <headerFooter>
    <oddHeader>&amp;CIT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26"/>
  <sheetViews>
    <sheetView showGridLines="0" showRowColHeaders="0" showRuler="0" view="pageLayout" zoomScaleNormal="90" workbookViewId="0"/>
  </sheetViews>
  <sheetFormatPr defaultRowHeight="14.25" x14ac:dyDescent="0.45"/>
  <cols>
    <col min="1" max="1" width="19.796875" bestFit="1" customWidth="1"/>
    <col min="3" max="4" width="9.06640625" style="5"/>
    <col min="15" max="15" width="3.265625" customWidth="1"/>
    <col min="16" max="17" width="9.33203125" bestFit="1" customWidth="1"/>
    <col min="30" max="30" width="3.33203125" customWidth="1"/>
    <col min="32" max="32" width="10.265625" customWidth="1"/>
    <col min="45" max="45" width="5" customWidth="1"/>
  </cols>
  <sheetData>
    <row r="1" spans="1:47" x14ac:dyDescent="0.45">
      <c r="A1" s="5"/>
    </row>
    <row r="2" spans="1:47" x14ac:dyDescent="0.45">
      <c r="B2" s="26" t="s">
        <v>39</v>
      </c>
      <c r="C2" s="27">
        <v>1</v>
      </c>
      <c r="D2" s="27">
        <f>C2+1</f>
        <v>2</v>
      </c>
      <c r="E2" s="27">
        <f t="shared" ref="E2:N2" si="0">D2+1</f>
        <v>3</v>
      </c>
      <c r="F2" s="27">
        <f t="shared" si="0"/>
        <v>4</v>
      </c>
      <c r="G2" s="27">
        <f t="shared" si="0"/>
        <v>5</v>
      </c>
      <c r="H2" s="27">
        <f t="shared" si="0"/>
        <v>6</v>
      </c>
      <c r="I2" s="27">
        <f t="shared" si="0"/>
        <v>7</v>
      </c>
      <c r="J2" s="27">
        <f t="shared" si="0"/>
        <v>8</v>
      </c>
      <c r="K2" s="27">
        <f t="shared" si="0"/>
        <v>9</v>
      </c>
      <c r="L2" s="27">
        <f t="shared" si="0"/>
        <v>10</v>
      </c>
      <c r="M2" s="27">
        <f t="shared" si="0"/>
        <v>11</v>
      </c>
      <c r="N2" s="27">
        <f t="shared" si="0"/>
        <v>12</v>
      </c>
      <c r="O2" s="1"/>
      <c r="P2" s="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"/>
      <c r="AE2" s="1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"/>
      <c r="AT2" s="1"/>
    </row>
    <row r="3" spans="1:47" x14ac:dyDescent="0.45">
      <c r="B3" s="5"/>
      <c r="C3" s="7">
        <f t="shared" ref="C3:N3" si="1">SUM(C4:C48)</f>
        <v>9080</v>
      </c>
      <c r="D3" s="7">
        <f t="shared" si="1"/>
        <v>1516</v>
      </c>
      <c r="E3" s="7">
        <f t="shared" si="1"/>
        <v>5844</v>
      </c>
      <c r="F3" s="7">
        <f t="shared" si="1"/>
        <v>3173</v>
      </c>
      <c r="G3" s="7">
        <f t="shared" si="1"/>
        <v>1267</v>
      </c>
      <c r="H3" s="7">
        <f t="shared" si="1"/>
        <v>3914.166666666667</v>
      </c>
      <c r="I3" s="7">
        <f t="shared" si="1"/>
        <v>3932</v>
      </c>
      <c r="J3" s="7">
        <f t="shared" si="1"/>
        <v>2100</v>
      </c>
      <c r="K3" s="7">
        <f t="shared" si="1"/>
        <v>2080</v>
      </c>
      <c r="L3" s="7">
        <f t="shared" si="1"/>
        <v>8542</v>
      </c>
      <c r="M3" s="7">
        <f t="shared" si="1"/>
        <v>648.33333333333337</v>
      </c>
      <c r="N3" s="7">
        <f t="shared" si="1"/>
        <v>2662</v>
      </c>
      <c r="O3" s="1"/>
      <c r="P3" s="2"/>
      <c r="R3" s="1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"/>
      <c r="AE3" s="2"/>
      <c r="AG3" s="14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1"/>
      <c r="AT3" s="2"/>
    </row>
    <row r="4" spans="1:47" x14ac:dyDescent="0.4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R4" s="13"/>
      <c r="AG4" s="13"/>
    </row>
    <row r="5" spans="1:47" x14ac:dyDescent="0.45">
      <c r="A5" t="s">
        <v>17</v>
      </c>
      <c r="C5" s="14">
        <f>9902-8107</f>
        <v>1795</v>
      </c>
      <c r="D5" s="14">
        <f>823-350</f>
        <v>473</v>
      </c>
      <c r="E5" s="14">
        <v>978</v>
      </c>
      <c r="F5" s="14">
        <v>1923</v>
      </c>
      <c r="G5" s="14">
        <v>0</v>
      </c>
      <c r="H5" s="14">
        <v>1500</v>
      </c>
      <c r="I5" s="14">
        <v>134</v>
      </c>
      <c r="J5" s="14">
        <v>816</v>
      </c>
      <c r="K5" s="55">
        <v>0</v>
      </c>
      <c r="L5" s="14">
        <v>833</v>
      </c>
      <c r="M5" s="14">
        <v>89.166666666666657</v>
      </c>
      <c r="N5" s="8">
        <v>83</v>
      </c>
      <c r="P5" s="2"/>
      <c r="R5" s="1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E5" s="2"/>
      <c r="AG5" s="14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T5" s="2"/>
    </row>
    <row r="6" spans="1:47" x14ac:dyDescent="0.45">
      <c r="A6" t="s">
        <v>29</v>
      </c>
      <c r="C6" s="14">
        <v>0</v>
      </c>
      <c r="D6" s="14">
        <v>0</v>
      </c>
      <c r="E6" s="14">
        <v>0</v>
      </c>
      <c r="F6" s="14">
        <v>0</v>
      </c>
      <c r="G6" s="14">
        <v>223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8">
        <v>0</v>
      </c>
      <c r="P6" s="2"/>
      <c r="R6" s="1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E6" s="2"/>
      <c r="AG6" s="14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T6" s="2"/>
    </row>
    <row r="7" spans="1:47" x14ac:dyDescent="0.45">
      <c r="A7" t="s">
        <v>31</v>
      </c>
      <c r="C7" s="14"/>
      <c r="D7" s="14"/>
      <c r="E7" s="14">
        <v>1331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500</v>
      </c>
      <c r="P7" s="2"/>
      <c r="R7" s="1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E7" s="2"/>
      <c r="AG7" s="14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T7" s="2"/>
    </row>
    <row r="8" spans="1:47" x14ac:dyDescent="0.45">
      <c r="A8" t="s">
        <v>88</v>
      </c>
      <c r="C8" s="14"/>
      <c r="D8" s="14"/>
      <c r="E8" s="14">
        <v>35</v>
      </c>
      <c r="F8" s="14">
        <v>35</v>
      </c>
      <c r="G8" s="14">
        <v>35</v>
      </c>
      <c r="H8" s="14">
        <v>35</v>
      </c>
      <c r="I8" s="14">
        <v>35</v>
      </c>
      <c r="J8" s="14">
        <v>34</v>
      </c>
      <c r="K8" s="14">
        <v>71</v>
      </c>
      <c r="L8" s="14">
        <v>71</v>
      </c>
      <c r="M8" s="14">
        <v>70.833333333333329</v>
      </c>
      <c r="N8" s="14">
        <v>71</v>
      </c>
      <c r="P8" s="2"/>
      <c r="R8" s="1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E8" s="2"/>
      <c r="AG8" s="1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T8" s="2"/>
    </row>
    <row r="9" spans="1:47" x14ac:dyDescent="0.4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  <c r="P9" s="2"/>
      <c r="R9" s="1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E9" s="2"/>
      <c r="AG9" s="1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T9" s="2"/>
    </row>
    <row r="10" spans="1:47" x14ac:dyDescent="0.45">
      <c r="A10" s="5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7"/>
      <c r="P10" s="2"/>
      <c r="R10" s="1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E10" s="2"/>
      <c r="AG10" s="14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T10" s="2"/>
    </row>
    <row r="11" spans="1:47" x14ac:dyDescent="0.45">
      <c r="A11" s="14" t="s">
        <v>42</v>
      </c>
      <c r="C11" s="14">
        <v>6000</v>
      </c>
      <c r="D11" s="14">
        <v>0</v>
      </c>
      <c r="E11" s="14">
        <v>154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8">
        <v>0</v>
      </c>
      <c r="P11" s="2"/>
      <c r="R11" s="1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E11" s="2"/>
      <c r="AG11" s="1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T11" s="2"/>
    </row>
    <row r="12" spans="1:47" x14ac:dyDescent="0.45">
      <c r="A12" s="14" t="s">
        <v>41</v>
      </c>
      <c r="C12" s="14"/>
      <c r="D12" s="14"/>
      <c r="E12" s="14">
        <v>850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1200</v>
      </c>
      <c r="M12" s="14">
        <v>0</v>
      </c>
      <c r="N12" s="8">
        <v>0</v>
      </c>
      <c r="P12" s="2"/>
      <c r="R12" s="14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E12" s="2"/>
      <c r="AG12" s="14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T12" s="2"/>
    </row>
    <row r="13" spans="1:47" x14ac:dyDescent="0.45">
      <c r="A13" s="14" t="s">
        <v>43</v>
      </c>
      <c r="C13" s="14"/>
      <c r="D13" s="14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8">
        <v>0</v>
      </c>
      <c r="P13" s="2"/>
      <c r="R13" s="14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E13" s="2"/>
      <c r="AG13" s="14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T13" s="2"/>
    </row>
    <row r="14" spans="1:47" x14ac:dyDescent="0.45">
      <c r="A14" s="14" t="s">
        <v>44</v>
      </c>
      <c r="C14" s="14"/>
      <c r="D14" s="14"/>
      <c r="E14" s="14"/>
      <c r="F14" s="14"/>
      <c r="G14" s="14"/>
      <c r="H14" s="14"/>
      <c r="I14" s="14">
        <v>0</v>
      </c>
      <c r="J14" s="14">
        <v>0</v>
      </c>
      <c r="K14" s="14">
        <v>0</v>
      </c>
      <c r="L14" s="14">
        <v>5000</v>
      </c>
      <c r="M14" s="14">
        <v>0</v>
      </c>
      <c r="N14" s="8">
        <v>0</v>
      </c>
      <c r="P14" s="2"/>
      <c r="R14" s="1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E14" s="2"/>
      <c r="AG14" s="14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T14" s="2"/>
    </row>
    <row r="15" spans="1:47" x14ac:dyDescent="0.45">
      <c r="A15" s="14" t="s">
        <v>38</v>
      </c>
      <c r="C15" s="14"/>
      <c r="D15" s="14"/>
      <c r="E15" s="14">
        <v>0</v>
      </c>
      <c r="F15" s="14">
        <v>0</v>
      </c>
      <c r="G15" s="14">
        <v>0</v>
      </c>
      <c r="H15" s="14"/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8">
        <v>0</v>
      </c>
      <c r="P15" s="2"/>
      <c r="R15" s="14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E15" s="2"/>
      <c r="AG15" s="14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T15" s="2"/>
    </row>
    <row r="16" spans="1:47" x14ac:dyDescent="0.45">
      <c r="A16" s="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"/>
      <c r="P16" s="2"/>
      <c r="Q16" s="2"/>
      <c r="R16" s="14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E16" s="2"/>
      <c r="AF16" s="2"/>
      <c r="AG16" s="14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"/>
      <c r="AT16" s="2"/>
      <c r="AU16" s="2"/>
    </row>
    <row r="17" spans="1:47" x14ac:dyDescent="0.45">
      <c r="A17" s="7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P17" s="2"/>
      <c r="R17" s="1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E17" s="2"/>
      <c r="AG17" s="14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T17" s="2"/>
    </row>
    <row r="18" spans="1:47" x14ac:dyDescent="0.45">
      <c r="A18" s="14" t="s">
        <v>89</v>
      </c>
      <c r="C18" s="14">
        <v>1285</v>
      </c>
      <c r="D18" s="14">
        <v>1000</v>
      </c>
      <c r="E18" s="14">
        <v>2488</v>
      </c>
      <c r="F18" s="14">
        <v>1128</v>
      </c>
      <c r="G18" s="14">
        <v>1000</v>
      </c>
      <c r="H18" s="14">
        <v>295.83333333333331</v>
      </c>
      <c r="I18" s="14">
        <v>3697</v>
      </c>
      <c r="J18" s="14">
        <v>1143</v>
      </c>
      <c r="K18" s="14">
        <v>2000</v>
      </c>
      <c r="L18" s="14">
        <v>1000</v>
      </c>
      <c r="M18" s="14">
        <v>0</v>
      </c>
      <c r="N18" s="8">
        <v>2000</v>
      </c>
      <c r="P18" s="2"/>
      <c r="R18" s="14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E18" s="2"/>
      <c r="AG18" s="14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T18" s="2"/>
    </row>
    <row r="19" spans="1:47" x14ac:dyDescent="0.45">
      <c r="A19" s="14" t="s">
        <v>90</v>
      </c>
      <c r="C19" s="14">
        <v>0</v>
      </c>
      <c r="D19" s="14">
        <v>43</v>
      </c>
      <c r="E19" s="14">
        <v>8</v>
      </c>
      <c r="F19" s="14">
        <v>87</v>
      </c>
      <c r="G19" s="14">
        <v>9</v>
      </c>
      <c r="H19" s="14">
        <v>2083.3333333333335</v>
      </c>
      <c r="I19" s="14">
        <v>8</v>
      </c>
      <c r="J19" s="14">
        <v>107</v>
      </c>
      <c r="K19" s="14">
        <v>9</v>
      </c>
      <c r="L19" s="14">
        <v>438</v>
      </c>
      <c r="M19" s="14">
        <v>488.33333333333337</v>
      </c>
      <c r="N19" s="8">
        <v>8</v>
      </c>
      <c r="P19" s="2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2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T19" s="2"/>
    </row>
    <row r="20" spans="1:47" x14ac:dyDescent="0.45">
      <c r="A20" s="14" t="s">
        <v>91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</v>
      </c>
      <c r="J20" s="14">
        <v>0</v>
      </c>
      <c r="K20" s="14">
        <v>0</v>
      </c>
      <c r="L20" s="14">
        <v>0</v>
      </c>
      <c r="M20" s="14">
        <v>0</v>
      </c>
      <c r="N20" s="8">
        <v>0</v>
      </c>
      <c r="P20" s="2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E20" s="2"/>
      <c r="AG20" s="14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T20" s="2"/>
    </row>
    <row r="21" spans="1:47" x14ac:dyDescent="0.45">
      <c r="A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P21" s="2"/>
      <c r="Q21" s="2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E21" s="2"/>
      <c r="AF21" s="2"/>
      <c r="AG21" s="14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2"/>
      <c r="AT21" s="2"/>
      <c r="AU21" s="2"/>
    </row>
    <row r="22" spans="1:47" x14ac:dyDescent="0.45">
      <c r="A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P22" s="2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E22" s="2"/>
      <c r="AF22" s="17"/>
      <c r="AG22" s="14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T22" s="2"/>
    </row>
    <row r="23" spans="1:47" x14ac:dyDescent="0.45">
      <c r="A23" s="4"/>
      <c r="C23" s="16"/>
      <c r="D23" s="16"/>
      <c r="E23" s="16"/>
      <c r="F23" s="16"/>
      <c r="G23" s="16"/>
      <c r="H23" s="7"/>
      <c r="I23" s="16"/>
      <c r="J23" s="16"/>
      <c r="K23" s="16"/>
      <c r="L23" s="16"/>
      <c r="M23" s="16"/>
      <c r="N23" s="4"/>
      <c r="P23" s="2"/>
      <c r="R23" s="1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E23" s="2"/>
      <c r="AG23" s="1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T23" s="2"/>
    </row>
    <row r="24" spans="1:47" x14ac:dyDescent="0.45">
      <c r="A24" s="4"/>
      <c r="C24" s="16"/>
      <c r="D24" s="16"/>
      <c r="E24" s="16"/>
      <c r="F24" s="16"/>
      <c r="G24" s="16"/>
      <c r="H24" s="7"/>
      <c r="I24" s="16"/>
      <c r="J24" s="16"/>
      <c r="K24" s="16"/>
      <c r="L24" s="16"/>
      <c r="M24" s="16"/>
      <c r="N24" s="4"/>
      <c r="P24" s="2"/>
      <c r="R24" s="1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E24" s="2"/>
      <c r="AG24" s="1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T24" s="2"/>
    </row>
    <row r="25" spans="1:47" x14ac:dyDescent="0.45">
      <c r="A25" s="15"/>
      <c r="D25" s="16"/>
      <c r="E25" s="5"/>
      <c r="P25" s="2"/>
    </row>
    <row r="26" spans="1:47" x14ac:dyDescent="0.45">
      <c r="E26" s="5"/>
      <c r="Q26" s="2"/>
      <c r="AF26" s="2"/>
      <c r="AS26" s="2"/>
      <c r="AU26" s="2"/>
    </row>
  </sheetData>
  <pageMargins left="0.7" right="0.7" top="0.75" bottom="0.75" header="0.3" footer="0.3"/>
  <pageSetup paperSize="9" scale="95" orientation="landscape" r:id="rId1"/>
  <headerFooter>
    <oddHeader>&amp;CMarketing, CPD, Professional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7"/>
  <sheetViews>
    <sheetView showGridLines="0" showRowColHeaders="0" showRuler="0" view="pageLayout" zoomScaleNormal="90" workbookViewId="0">
      <selection activeCell="D15" sqref="D15"/>
    </sheetView>
  </sheetViews>
  <sheetFormatPr defaultRowHeight="14.25" x14ac:dyDescent="0.45"/>
  <cols>
    <col min="1" max="1" width="23.265625" bestFit="1" customWidth="1"/>
    <col min="7" max="7" width="9.06640625" style="13"/>
  </cols>
  <sheetData>
    <row r="1" spans="1:35" x14ac:dyDescent="0.45">
      <c r="A1" s="5"/>
    </row>
    <row r="2" spans="1:35" x14ac:dyDescent="0.45">
      <c r="B2" s="26" t="s">
        <v>39</v>
      </c>
      <c r="C2" s="27">
        <v>1</v>
      </c>
      <c r="D2" s="27">
        <f>C2+1</f>
        <v>2</v>
      </c>
      <c r="E2" s="27">
        <f t="shared" ref="E2:N2" si="0">D2+1</f>
        <v>3</v>
      </c>
      <c r="F2" s="27">
        <f t="shared" si="0"/>
        <v>4</v>
      </c>
      <c r="G2" s="27">
        <f t="shared" si="0"/>
        <v>5</v>
      </c>
      <c r="H2" s="27">
        <f t="shared" si="0"/>
        <v>6</v>
      </c>
      <c r="I2" s="27">
        <f t="shared" si="0"/>
        <v>7</v>
      </c>
      <c r="J2" s="27">
        <f t="shared" si="0"/>
        <v>8</v>
      </c>
      <c r="K2" s="27">
        <f t="shared" si="0"/>
        <v>9</v>
      </c>
      <c r="L2" s="27">
        <f t="shared" si="0"/>
        <v>10</v>
      </c>
      <c r="M2" s="27">
        <f t="shared" si="0"/>
        <v>11</v>
      </c>
      <c r="N2" s="27">
        <f t="shared" si="0"/>
        <v>12</v>
      </c>
      <c r="O2" s="12"/>
      <c r="P2" s="12"/>
      <c r="Q2" s="12"/>
      <c r="R2" s="12"/>
      <c r="S2" s="1"/>
      <c r="T2" s="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"/>
      <c r="AI2" s="1"/>
    </row>
    <row r="3" spans="1:35" x14ac:dyDescent="0.45">
      <c r="C3" s="7">
        <f t="shared" ref="C3:N3" si="1">SUM(C4:C39)</f>
        <v>0</v>
      </c>
      <c r="D3" s="7">
        <f t="shared" si="1"/>
        <v>0</v>
      </c>
      <c r="E3" s="7">
        <f t="shared" si="1"/>
        <v>0</v>
      </c>
      <c r="F3" s="7">
        <f t="shared" si="1"/>
        <v>0</v>
      </c>
      <c r="G3" s="7">
        <f t="shared" si="1"/>
        <v>0</v>
      </c>
      <c r="H3" s="7">
        <f t="shared" si="1"/>
        <v>0</v>
      </c>
      <c r="I3" s="7">
        <f t="shared" si="1"/>
        <v>0</v>
      </c>
      <c r="J3" s="7">
        <f t="shared" si="1"/>
        <v>0</v>
      </c>
      <c r="K3" s="7">
        <f t="shared" si="1"/>
        <v>0</v>
      </c>
      <c r="L3" s="7">
        <f t="shared" si="1"/>
        <v>0</v>
      </c>
      <c r="M3" s="7">
        <f t="shared" si="1"/>
        <v>0</v>
      </c>
      <c r="N3" s="7">
        <f t="shared" si="1"/>
        <v>0</v>
      </c>
      <c r="O3" s="7"/>
      <c r="P3" s="7"/>
      <c r="Q3" s="7"/>
      <c r="R3" s="7"/>
      <c r="S3" s="1"/>
      <c r="T3" s="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"/>
      <c r="AI3" s="2"/>
    </row>
    <row r="4" spans="1:35" x14ac:dyDescent="0.45">
      <c r="V4" s="5"/>
    </row>
    <row r="5" spans="1:35" x14ac:dyDescent="0.45">
      <c r="A5" s="14"/>
      <c r="C5" s="9"/>
      <c r="E5" s="2"/>
      <c r="G5" s="7"/>
      <c r="H5" s="14"/>
      <c r="I5" s="9"/>
      <c r="J5" s="9"/>
      <c r="K5" s="9"/>
      <c r="L5" s="9"/>
      <c r="M5" s="9"/>
      <c r="N5" s="9"/>
      <c r="O5" s="9"/>
      <c r="P5" s="9"/>
      <c r="Q5" s="9"/>
      <c r="R5" s="9"/>
      <c r="T5" s="2"/>
      <c r="V5" s="7"/>
      <c r="W5" s="14"/>
      <c r="X5" s="9"/>
      <c r="Y5" s="9"/>
      <c r="Z5" s="9"/>
      <c r="AA5" s="9"/>
      <c r="AB5" s="9"/>
      <c r="AC5" s="9"/>
      <c r="AD5" s="9"/>
      <c r="AE5" s="9"/>
      <c r="AF5" s="9"/>
      <c r="AG5" s="9"/>
      <c r="AI5" s="2"/>
    </row>
    <row r="6" spans="1:35" x14ac:dyDescent="0.45">
      <c r="A6" s="14"/>
      <c r="C6" s="9"/>
      <c r="E6" s="2"/>
      <c r="G6" s="1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T6" s="2"/>
      <c r="V6" s="7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I6" s="2"/>
    </row>
    <row r="7" spans="1:35" x14ac:dyDescent="0.45">
      <c r="A7" s="8"/>
      <c r="C7" s="14"/>
      <c r="E7" s="2"/>
      <c r="G7" s="1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I7" s="2"/>
    </row>
    <row r="8" spans="1:35" x14ac:dyDescent="0.45">
      <c r="A8" s="8"/>
      <c r="C8" s="9"/>
      <c r="E8" s="2"/>
      <c r="G8" s="1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T8" s="2"/>
      <c r="V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I8" s="2"/>
    </row>
    <row r="9" spans="1:35" x14ac:dyDescent="0.45">
      <c r="A9" s="14"/>
      <c r="C9" s="9"/>
      <c r="E9" s="2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T9" s="2"/>
      <c r="V9" s="7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I9" s="2"/>
    </row>
    <row r="10" spans="1:35" x14ac:dyDescent="0.45">
      <c r="A10" s="8"/>
      <c r="C10" s="9"/>
      <c r="G10" s="1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V10" s="7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5" x14ac:dyDescent="0.45">
      <c r="A11" s="14"/>
      <c r="C11" s="9"/>
      <c r="E11" s="2"/>
      <c r="G11" s="1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T11" s="2"/>
      <c r="V11" s="7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I11" s="2"/>
    </row>
    <row r="12" spans="1:35" x14ac:dyDescent="0.45">
      <c r="A12" s="8"/>
      <c r="C12" s="9"/>
      <c r="E12" s="2"/>
      <c r="G12" s="1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T12" s="2"/>
      <c r="V12" s="7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I12" s="2"/>
    </row>
    <row r="13" spans="1:35" x14ac:dyDescent="0.45">
      <c r="A13" s="8"/>
      <c r="C13" s="9"/>
      <c r="E13" s="2"/>
      <c r="G13" s="1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T13" s="2"/>
      <c r="V13" s="7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I13" s="2"/>
    </row>
    <row r="14" spans="1:35" x14ac:dyDescent="0.45">
      <c r="A14" s="8"/>
      <c r="C14" s="9"/>
      <c r="G14" s="1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V14" s="7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5" x14ac:dyDescent="0.45">
      <c r="A15" s="8"/>
      <c r="C15" s="9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7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5" x14ac:dyDescent="0.45">
      <c r="A16" s="8"/>
      <c r="C16" s="9"/>
    </row>
    <row r="17" spans="1:7" x14ac:dyDescent="0.45">
      <c r="A17" s="8"/>
      <c r="C17" s="9"/>
    </row>
    <row r="18" spans="1:7" x14ac:dyDescent="0.45">
      <c r="A18" s="8"/>
      <c r="C18" s="9"/>
      <c r="G18"/>
    </row>
    <row r="19" spans="1:7" x14ac:dyDescent="0.45">
      <c r="A19" s="8"/>
      <c r="C19" s="9"/>
      <c r="G19"/>
    </row>
    <row r="20" spans="1:7" x14ac:dyDescent="0.45">
      <c r="A20" s="8"/>
      <c r="C20" s="9"/>
      <c r="G20"/>
    </row>
    <row r="21" spans="1:7" x14ac:dyDescent="0.45">
      <c r="A21" s="8"/>
      <c r="C21" s="9"/>
      <c r="G21"/>
    </row>
    <row r="22" spans="1:7" x14ac:dyDescent="0.45">
      <c r="A22" s="8"/>
      <c r="C22" s="9"/>
      <c r="G22"/>
    </row>
    <row r="23" spans="1:7" x14ac:dyDescent="0.45">
      <c r="A23" s="8"/>
      <c r="C23" s="9"/>
      <c r="G23"/>
    </row>
    <row r="24" spans="1:7" x14ac:dyDescent="0.45">
      <c r="A24" s="8"/>
      <c r="C24" s="9"/>
      <c r="G24"/>
    </row>
    <row r="25" spans="1:7" x14ac:dyDescent="0.45">
      <c r="A25" s="8"/>
      <c r="C25" s="9"/>
      <c r="G25"/>
    </row>
    <row r="26" spans="1:7" x14ac:dyDescent="0.45">
      <c r="A26" s="8"/>
      <c r="C26" s="9"/>
      <c r="G26"/>
    </row>
    <row r="27" spans="1:7" x14ac:dyDescent="0.45">
      <c r="A27" s="8"/>
      <c r="C27" s="9"/>
      <c r="G27"/>
    </row>
    <row r="28" spans="1:7" x14ac:dyDescent="0.45">
      <c r="A28" s="8"/>
      <c r="C28" s="9"/>
      <c r="G28"/>
    </row>
    <row r="29" spans="1:7" x14ac:dyDescent="0.45">
      <c r="C29" s="9"/>
      <c r="G29"/>
    </row>
    <row r="30" spans="1:7" x14ac:dyDescent="0.45">
      <c r="C30" s="9"/>
      <c r="G30"/>
    </row>
    <row r="31" spans="1:7" x14ac:dyDescent="0.45">
      <c r="A31" s="8"/>
      <c r="C31" s="9"/>
      <c r="G31"/>
    </row>
    <row r="32" spans="1:7" x14ac:dyDescent="0.45">
      <c r="A32" s="8"/>
      <c r="C32" s="9"/>
      <c r="G32"/>
    </row>
    <row r="33" spans="1:7" x14ac:dyDescent="0.45">
      <c r="A33" s="8"/>
      <c r="C33" s="9"/>
      <c r="G33"/>
    </row>
    <row r="34" spans="1:7" x14ac:dyDescent="0.45">
      <c r="A34" s="8"/>
      <c r="C34" s="8"/>
      <c r="G34"/>
    </row>
    <row r="35" spans="1:7" x14ac:dyDescent="0.45">
      <c r="A35" s="8"/>
      <c r="C35" s="8"/>
      <c r="G35"/>
    </row>
    <row r="36" spans="1:7" x14ac:dyDescent="0.45">
      <c r="C36" s="8"/>
      <c r="G36"/>
    </row>
    <row r="37" spans="1:7" x14ac:dyDescent="0.45">
      <c r="C37" s="8"/>
      <c r="G37"/>
    </row>
  </sheetData>
  <pageMargins left="0.7" right="0.7" top="0.75" bottom="0.75" header="0.3" footer="0.3"/>
  <pageSetup paperSize="9" scale="63" orientation="portrait" r:id="rId1"/>
  <headerFooter>
    <oddHeader>&amp;COther adjustments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7AC2BD57FCD42A994903A8EFFBE26" ma:contentTypeVersion="8" ma:contentTypeDescription="Create a new document." ma:contentTypeScope="" ma:versionID="4273e34d28cc28fcad996f8c2bf95b6c">
  <xsd:schema xmlns:xsd="http://www.w3.org/2001/XMLSchema" xmlns:xs="http://www.w3.org/2001/XMLSchema" xmlns:p="http://schemas.microsoft.com/office/2006/metadata/properties" xmlns:ns2="8f1248c0-e739-4c58-9750-5e333631be39" targetNamespace="http://schemas.microsoft.com/office/2006/metadata/properties" ma:root="true" ma:fieldsID="7efc72cd8b5420a409725141345ecd3a" ns2:_="">
    <xsd:import namespace="8f1248c0-e739-4c58-9750-5e333631be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248c0-e739-4c58-9750-5e333631be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2DB9BF-4268-44E4-85D4-CBF743C56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1248c0-e739-4c58-9750-5e333631b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BF04B8-640E-40CD-A52D-4A8ED9FE0E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f1248c0-e739-4c58-9750-5e333631be3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8D3A81-B795-4885-9EBD-BB19F7EF0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Income</vt:lpstr>
      <vt:lpstr>CoS</vt:lpstr>
      <vt:lpstr>People</vt:lpstr>
      <vt:lpstr>Premises &amp; Admin</vt:lpstr>
      <vt:lpstr>IT</vt:lpstr>
      <vt:lpstr>Marketing, CPD, Professional</vt:lpstr>
      <vt:lpstr>Other Adjustments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Gibson</dc:creator>
  <cp:lastModifiedBy>Dave Gibson</cp:lastModifiedBy>
  <cp:lastPrinted>2017-07-04T11:25:46Z</cp:lastPrinted>
  <dcterms:created xsi:type="dcterms:W3CDTF">2017-06-19T07:54:15Z</dcterms:created>
  <dcterms:modified xsi:type="dcterms:W3CDTF">2020-03-25T15:10:07Z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0x01010037D7AC2BD57FCD42A994903A8EFFBE26</vt:lpwstr>
  </property>
  <property fmtid="{D5CDD505-2E9C-101B-9397-08002B2CF9AE}" pid="3" name="Order">
    <vt:r8>62000</vt:r8>
  </property>
</Properties>
</file>